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6"/>
  </bookViews>
  <sheets>
    <sheet name="титул" sheetId="1" r:id="rId1"/>
    <sheet name="описание" sheetId="2" r:id="rId2"/>
    <sheet name="Лист2" sheetId="3" r:id="rId3"/>
    <sheet name="таб.2" sheetId="4" r:id="rId4"/>
    <sheet name="таб.2.1" sheetId="5" r:id="rId5"/>
    <sheet name="таб.3" sheetId="6" r:id="rId6"/>
    <sheet name="Лист3" sheetId="7" r:id="rId7"/>
  </sheets>
  <definedNames/>
  <calcPr fullCalcOnLoad="1"/>
</workbook>
</file>

<file path=xl/comments4.xml><?xml version="1.0" encoding="utf-8"?>
<comments xmlns="http://schemas.openxmlformats.org/spreadsheetml/2006/main">
  <authors>
    <author>Ввести имя</author>
  </authors>
  <commentList>
    <comment ref="C27" authorId="0">
      <text>
        <r>
          <rPr>
            <b/>
            <sz val="9"/>
            <rFont val="Tahoma"/>
            <family val="2"/>
          </rPr>
          <t>Ввести имя:</t>
        </r>
        <r>
          <rPr>
            <sz val="9"/>
            <rFont val="Tahoma"/>
            <family val="2"/>
          </rPr>
          <t xml:space="preserve">
разделить на 211 и 266</t>
        </r>
      </text>
    </comment>
    <comment ref="C30" authorId="0">
      <text>
        <r>
          <rPr>
            <b/>
            <sz val="9"/>
            <rFont val="Tahoma"/>
            <family val="2"/>
          </rPr>
          <t>Ввести имя:</t>
        </r>
        <r>
          <rPr>
            <sz val="9"/>
            <rFont val="Tahoma"/>
            <family val="2"/>
          </rPr>
          <t xml:space="preserve">
разделит на 212 и 214</t>
        </r>
      </text>
    </comment>
  </commentList>
</comments>
</file>

<file path=xl/sharedStrings.xml><?xml version="1.0" encoding="utf-8"?>
<sst xmlns="http://schemas.openxmlformats.org/spreadsheetml/2006/main" count="673" uniqueCount="368">
  <si>
    <t>222</t>
  </si>
  <si>
    <t>226</t>
  </si>
  <si>
    <t>225</t>
  </si>
  <si>
    <t>Наименование показателя</t>
  </si>
  <si>
    <t>из них:</t>
  </si>
  <si>
    <t>в том числе:</t>
  </si>
  <si>
    <t>Х</t>
  </si>
  <si>
    <t>Заработная плата</t>
  </si>
  <si>
    <t>Планируемый остаток средств на конец планируемого года</t>
  </si>
  <si>
    <t>Прочие расходы</t>
  </si>
  <si>
    <t>III. Показатели по поступлениям и выплатам учреждения</t>
  </si>
  <si>
    <t>Поступления, всего:</t>
  </si>
  <si>
    <t>Выплаты, всего:</t>
  </si>
  <si>
    <t>Услуги связи</t>
  </si>
  <si>
    <t>Прочие работы, услуги</t>
  </si>
  <si>
    <t>Увеличение стоимости материальных запасов</t>
  </si>
  <si>
    <t>340</t>
  </si>
  <si>
    <t>290</t>
  </si>
  <si>
    <t>212</t>
  </si>
  <si>
    <t>211</t>
  </si>
  <si>
    <t>221</t>
  </si>
  <si>
    <t>223</t>
  </si>
  <si>
    <t>Транспортные услуги</t>
  </si>
  <si>
    <t>Поступления от иной приносящей доход деятельности ( не в рамках государственного задания), всего:</t>
  </si>
  <si>
    <t>Увеличение стоимости основных средств</t>
  </si>
  <si>
    <t>310</t>
  </si>
  <si>
    <t>213</t>
  </si>
  <si>
    <t>Услуги по содержанию имущества</t>
  </si>
  <si>
    <t>ПЛАН ФИНАНСОВО-ХОЗЯЙСТВЕННОЙ ДЕЯТЕЛЬНОСТИ</t>
  </si>
  <si>
    <t>КОДЫ</t>
  </si>
  <si>
    <t>Форма по КФД</t>
  </si>
  <si>
    <t>Дата</t>
  </si>
  <si>
    <t>по ОКПО</t>
  </si>
  <si>
    <t>(наименование государственного бюджетного учреждения)</t>
  </si>
  <si>
    <t>ИНН/КПП</t>
  </si>
  <si>
    <t>Единица измерения: руб.</t>
  </si>
  <si>
    <t>по ОКЕИ</t>
  </si>
  <si>
    <t>(наименование органа, осуществляющего функции и полмочия учредителя)</t>
  </si>
  <si>
    <t>(адрес фактического местонахождения государственного бюджетного учреждения)</t>
  </si>
  <si>
    <t>1.1. Цели деятельности государственного бюджетного учреждения (подразделения):</t>
  </si>
  <si>
    <t>1.2. Виды деятельности государственного бюджетного учреждения (подразделения):</t>
  </si>
  <si>
    <t>Сумма</t>
  </si>
  <si>
    <t>I. Нефинансовые активы, всего:</t>
  </si>
  <si>
    <t>1.1. Общая балансовая стоимость недвижимого государственного имущества, всего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</si>
  <si>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</si>
  <si>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</si>
  <si>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</si>
  <si>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</si>
  <si>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</si>
  <si>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</si>
  <si>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</si>
  <si>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</si>
  <si>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</si>
  <si>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</si>
  <si>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</si>
  <si>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</si>
  <si>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</si>
  <si>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</si>
  <si>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</si>
  <si>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</si>
  <si>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</si>
  <si>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</si>
  <si>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</si>
  <si>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</si>
  <si>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</si>
  <si>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</si>
  <si>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</si>
  <si>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</si>
  <si>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</si>
  <si>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</si>
  <si>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</si>
  <si>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</si>
  <si>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III. Обязательства, всего</t>
  </si>
  <si>
    <t>3.1. Просроченная кредиторская задолженность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</si>
  <si>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</si>
  <si>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</si>
  <si>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</si>
  <si>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</si>
  <si>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</si>
  <si>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</si>
  <si>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</si>
  <si>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</si>
  <si>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</si>
  <si>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</si>
  <si>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</si>
  <si>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</si>
  <si>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</si>
  <si>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</si>
  <si>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</si>
  <si>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</si>
  <si>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</si>
  <si>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</si>
  <si>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</si>
  <si>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</si>
  <si>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</si>
  <si>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</si>
  <si>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</si>
  <si>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</si>
  <si>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</si>
  <si>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</si>
  <si>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</si>
  <si>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Утверждено:</t>
  </si>
  <si>
    <t>Департамент образования, культуры и спорта Ненецкогоавтономного округа</t>
  </si>
  <si>
    <t>Субсидия на выполнение государственного задания</t>
  </si>
  <si>
    <t>Иные субсидии:</t>
  </si>
  <si>
    <t>Бюджетные инвестиции</t>
  </si>
  <si>
    <t>В том числе</t>
  </si>
  <si>
    <t xml:space="preserve">Работы, услуги по содержанию имущества </t>
  </si>
  <si>
    <t>383</t>
  </si>
  <si>
    <t>Всего (руб.)</t>
  </si>
  <si>
    <t>Операции по лицевым счетам, открытым в органах Федерального казначейства РФ (руб.)</t>
  </si>
  <si>
    <t>Операции по счетам, открытым в кредитных организациях в иностранной валюте</t>
  </si>
  <si>
    <t>2983998121/298301001</t>
  </si>
  <si>
    <t>66572560</t>
  </si>
  <si>
    <t>166000, РФ, НАО, г. Нарьян-Мар, ул. Калмыкова, д. 6, корп. А</t>
  </si>
  <si>
    <t>Код вида расходов</t>
  </si>
  <si>
    <t>Поступления от иной приносящей доход деятельности ( не в рамках государственного задания)</t>
  </si>
  <si>
    <t>Фонд оплаты труда учреждений</t>
  </si>
  <si>
    <t>Иные выплаты персоналу учреждений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</si>
  <si>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</si>
  <si>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</si>
  <si>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</si>
  <si>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Уплата прочих налогов и сборов</t>
  </si>
  <si>
    <t>Код по бюджетной классифика-ции опера-ции сектора государст-венного управления</t>
  </si>
  <si>
    <t>2.1. Дебиторская задолженность по доходам, полученным за счет средств окружного бюджета</t>
  </si>
  <si>
    <t>2.2. Дебиторская задолженность по выданным авансам, полученным за счет средств окружного бюджета, всего:</t>
  </si>
  <si>
    <t>2.3.10. по выданным авансам на прочие расходы</t>
  </si>
  <si>
    <t>3.2. Кредиторская задолженность по расчетам с поставщиками и подрядчиками за счет средств окружного бюджета, всего:</t>
  </si>
  <si>
    <t>Показатели по поступлениям и выплатам учреждения</t>
  </si>
  <si>
    <t>Код 
строки</t>
  </si>
  <si>
    <t>Код по 
бюджетной классификации Российской Федерации</t>
  </si>
  <si>
    <t>Всего</t>
  </si>
  <si>
    <t>Субсидия на 
финансовое обеспечение выполнения государственного задания</t>
  </si>
  <si>
    <t>Субсидии на 
осуществление капитальных вложений</t>
  </si>
  <si>
    <t xml:space="preserve">поступления от оказания 
услуг (выполнения работ) на 
платной основе и от иной 
приносящей доход 
деятельности </t>
  </si>
  <si>
    <t>всего</t>
  </si>
  <si>
    <t>в том числе</t>
  </si>
  <si>
    <t>Поступления от 
доходов, всего:</t>
  </si>
  <si>
    <t>Наименование 
показателя</t>
  </si>
  <si>
    <t>в том числе:
доходы от 
собственности</t>
  </si>
  <si>
    <t>доходы от 
оказания услуг, 
работ</t>
  </si>
  <si>
    <t>доходы от 
штрафов, пеней, 
иных сумм 
принудительного 
изъятия</t>
  </si>
  <si>
    <t>безвозмездные 
поступления от 
наднациональных 
организаций, 
правительств 
иностранных 
государств, 
международных 
финансовых 
организаций</t>
  </si>
  <si>
    <t>прочие доходы</t>
  </si>
  <si>
    <t>доходы от 
операций с 
активами</t>
  </si>
  <si>
    <t>Выплаты по 
расходам, всего:</t>
  </si>
  <si>
    <t>Субсидия на 
выполнение 
государственного 
задания</t>
  </si>
  <si>
    <t>в том числе на: 
выплаты 
персоналу всего: 
(в разрезе КОСГУ)</t>
  </si>
  <si>
    <t>социальные и 
иные выплаты 
населению, 
всего (в разрезе 
КОСГУ)</t>
  </si>
  <si>
    <t>уплату налогов, 
сборов и иных 
платежей, всего (в разрезе КОСГУ)</t>
  </si>
  <si>
    <t>прочие расходы (кроме доходов на закупку товаров, работ, услуг (в разрезе КОСГУ</t>
  </si>
  <si>
    <t>Поступление финансовых активов, всего: (в разрезе КОСГУ)</t>
  </si>
  <si>
    <t>из них: 
увеличение остатков средств</t>
  </si>
  <si>
    <t>прочие поступления</t>
  </si>
  <si>
    <t>Выбытие финансовых активов, всего:</t>
  </si>
  <si>
    <t>Из них: 
уменьшение остатков средств</t>
  </si>
  <si>
    <t>прочие выбытия</t>
  </si>
  <si>
    <t>Остаток средств 
на начало года</t>
  </si>
  <si>
    <t>Остаток средств на конец года</t>
  </si>
  <si>
    <t>Таблица 2</t>
  </si>
  <si>
    <t>Год 
начала закупки</t>
  </si>
  <si>
    <t>всего на закупки</t>
  </si>
  <si>
    <t>в соответствии с Федеральным 
законом от 5 апреля 2013 г. №44-ФЗ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</si>
  <si>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
законом от 18 июля 2011 г. №223 ФЗ "О закупках товаров, работ, услуг отдельными видами юридических лиц"</t>
  </si>
  <si>
    <t>Сумма выплат по расходам на закупку товаров, работ и услуг, руб. 
(с точностью до двух знаков после запятой - 0,00)</t>
  </si>
  <si>
    <t>Таблица 2.1</t>
  </si>
  <si>
    <t>Показатели выплат по расходам</t>
  </si>
  <si>
    <t>на закупку товаров, работ, услуг учреждения (подразделения)</t>
  </si>
  <si>
    <t>Выплаты по 
расходам на закупку товаров, работ, услуг, всего:</t>
  </si>
  <si>
    <t>на закупку 
товаров, работ, услуг по году начала закупки:</t>
  </si>
  <si>
    <t>Сумма (руб., с точностью 
до двух знаков после запятой - 0,00)</t>
  </si>
  <si>
    <t>Таблица 3</t>
  </si>
  <si>
    <t>Сведения о средствах, поступающих</t>
  </si>
  <si>
    <t>во временное распоряжение учреждения (подразделения)</t>
  </si>
  <si>
    <t>Остаток средств на начало года</t>
  </si>
  <si>
    <t>010</t>
  </si>
  <si>
    <t>020</t>
  </si>
  <si>
    <t>Поступление</t>
  </si>
  <si>
    <t>Выбытие</t>
  </si>
  <si>
    <t>040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</si>
  <si>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</si>
  <si>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</si>
  <si>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</si>
  <si>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</si>
  <si>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
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</si>
  <si>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
всего:</t>
  </si>
  <si>
    <t>030</t>
  </si>
  <si>
    <t>Объем финансового обеспечения, руб. 
(с точностью до двух знаков после запятой - 0,00)</t>
  </si>
  <si>
    <t>100</t>
  </si>
  <si>
    <t>110</t>
  </si>
  <si>
    <t>120</t>
  </si>
  <si>
    <t>130</t>
  </si>
  <si>
    <t>140</t>
  </si>
  <si>
    <t>160</t>
  </si>
  <si>
    <t>180</t>
  </si>
  <si>
    <t>200</t>
  </si>
  <si>
    <t>210</t>
  </si>
  <si>
    <t>220</t>
  </si>
  <si>
    <t>230</t>
  </si>
  <si>
    <t>240</t>
  </si>
  <si>
    <t>250</t>
  </si>
  <si>
    <t>300</t>
  </si>
  <si>
    <t>320</t>
  </si>
  <si>
    <t>400</t>
  </si>
  <si>
    <t>410</t>
  </si>
  <si>
    <t>420</t>
  </si>
  <si>
    <t>500</t>
  </si>
  <si>
    <t>600</t>
  </si>
  <si>
    <t>0001</t>
  </si>
  <si>
    <t>1001</t>
  </si>
  <si>
    <t>2001</t>
  </si>
  <si>
    <t xml:space="preserve">из них: </t>
  </si>
  <si>
    <t>х</t>
  </si>
  <si>
    <t>оплата труда и 
начисления на 
выплаты по 
оплате труда (в 
разрезе КОСГУ)</t>
  </si>
  <si>
    <t>00000000000000111</t>
  </si>
  <si>
    <t>00000000000000112</t>
  </si>
  <si>
    <t>00000000000000119</t>
  </si>
  <si>
    <t>Начисления на выплаты по оплате труда</t>
  </si>
  <si>
    <t>00000000000000850</t>
  </si>
  <si>
    <t>00000000000000851</t>
  </si>
  <si>
    <t>уплата прочих налогов и сборов, всего (в разрезе КОСГУ)</t>
  </si>
  <si>
    <t>00000000000000852</t>
  </si>
  <si>
    <t>00000000000000244</t>
  </si>
  <si>
    <t>Работы, услуги по содержанию имущества</t>
  </si>
  <si>
    <t>260</t>
  </si>
  <si>
    <t>Прочая закупка товаров, работ и услуг для обеспечения государственных (муниципальных) нужд (в разрезе КОСГУ)</t>
  </si>
  <si>
    <t>уплата иных платежей, всего (в разрезе КОСГУ)</t>
  </si>
  <si>
    <t>00000000000000130</t>
  </si>
  <si>
    <t>на оплату контрактов, заключенных до начала очередного финансового года</t>
  </si>
  <si>
    <t>00000000000000853</t>
  </si>
  <si>
    <t>Уплата иных платежей</t>
  </si>
  <si>
    <t>уплата налога на имущество и земельного, всего (в разрезе КОСГУ)</t>
  </si>
  <si>
    <t>00000000000000600</t>
  </si>
  <si>
    <t>00000000000000500</t>
  </si>
  <si>
    <t>00000000000000610</t>
  </si>
  <si>
    <t>00000000000000510</t>
  </si>
  <si>
    <t>из них 
благотворительная помощь</t>
  </si>
  <si>
    <t>Субсидии на 
иные цели</t>
  </si>
  <si>
    <t>262</t>
  </si>
  <si>
    <t>Пособия,компенсации и иные социальные выплаты гражданам,кроме публичных нормативных обязательств</t>
  </si>
  <si>
    <t>00000000000000321</t>
  </si>
  <si>
    <t>Приказом  ГБУ НАО</t>
  </si>
  <si>
    <t>Субсидия на компенсацию расходов на оплату стоимости проезда и провоза багажа к месту использования отпуска и обратно</t>
  </si>
  <si>
    <t>Субсидия на возмещение затрат по коммунальным  услугам</t>
  </si>
  <si>
    <t>Субсидии специалистам, работающим и проживающим в сельских населенных пунктах НАО</t>
  </si>
  <si>
    <t>00000000000000113</t>
  </si>
  <si>
    <t xml:space="preserve">1) разработка, утверждение и реализация программ спортивной подготовки по видам спорта на этапах подготовки в порядке, установленном законодательством Российской Федерации;
 2) разработка и утверждение индивидуальных планов подготовки спортсменов;
 3) реализация мероприятий, включенных в Единый календарный план физкультурных и спортивных мероприятий Ненецкого автономного округа;
 4) проведение тестирования выполнения нормативов испытаний (тестов) Всероссийского физкультурно-спортивного комплекса «Готов к труду и обороне (ГТО)» в соответствии с действующим законодательством;
5) подготовка кандидатов в спортивные сборные команды Ненецкого автономного округа и сборные команды Российской Федерации по видам спорта;
6) организация международного сотрудничества в области физической культуры и спорта, реализация международных программ с обучающимися и тренерами за рубежом и прием иностранных граждан с аналогичной целью;
7) оказание дополнительных платных услуг сверх государственного задания, финансируемого за счет окружного бюджета, по договорам с организациями и физическими лицами;
8) планирование и реализация тренировочного процесса, включающего в себя обязательное систематическое участие лиц, проходящих спортивную подготовку, в официальных спортивных соревнованиях;
9) осуществление отбора лиц для их спортивной подготовки в соответствии с нормативами общей физической и специальной физической подготовки для зачисления в группы на этапы подготовки, установленными федеральными стандартами спортивной подготовки.
</t>
  </si>
  <si>
    <t xml:space="preserve">20) размещение информационной вывески (рекламы) в Учреждении, в том числе на бортах ледовой арены, трибунах, стенах, спортивном инвентаре и др.;
21) оказание услуг временного проживания (гостиничного) и бытового обслуживания;
22) розничная торговля, в том числе организация и осуществление розничной торговли спортивными товарами и сувенирами со спортивной символикой;
23) оказание услуг по проведению предрейсовых (послерейсовых) медицинских осмотров водителей транспортных средств;
24) оказание услуг по спортивным бальным танцам для всех категорий граждан;
25) оказание населению, организациям различных форм собственности на основе договорных отношений транспортных услуг, производимых многофункциональной коммунально-строительной машиной;
26) оказание услуг по перевозке пассажиров школьным автобусом;
27) организация размещения вендинговых аппаратов, банкоматов, аппаратов по приему платежей в порядке, установленном законодательством Российской Федерации;
28) предоставление прочих персональных услуг.  
</t>
  </si>
  <si>
    <t>Пособия и компенсации гражданам и иные социальные выплаты, кроме публичных нормативных обязательств</t>
  </si>
  <si>
    <t>00000000000000140</t>
  </si>
  <si>
    <t>Субсидии на возмещение недополученных доходов государственным организациям НАО, реализующим дополнительные общеобразовательные программы</t>
  </si>
  <si>
    <t xml:space="preserve">Поступления от оказания образовательных услуг </t>
  </si>
  <si>
    <t>Расчеты по коммунальным услугам</t>
  </si>
  <si>
    <t>Субсидия на возмещение затрат по коммунальным  услугам, в том числе:</t>
  </si>
  <si>
    <t>Расходы от оказания платных образовательных услуг всего:</t>
  </si>
  <si>
    <t xml:space="preserve">Фонд оплаты труда </t>
  </si>
  <si>
    <t>Субсидии на возмещение недополученных доходов государственным организациям НАО, реализующим дополнительные общеобразовательные программы в том числе:</t>
  </si>
  <si>
    <t>Поступления от оказания доп.образовательных услуг</t>
  </si>
  <si>
    <t>131</t>
  </si>
  <si>
    <t>655 658 027,77</t>
  </si>
  <si>
    <t>1) спортивная подготовка спортсменов высокого класса, способных войти кандидатами в составы команд Ненецкого автономного округа и Российской Федерации;
 2) осуществление предусмотренных законодательством Российской Федерации полномочий органов государственной власти Ненецкого автономного округа в сфере физической культуры и спорта
3) Реализация дополнительных общеобразовательных программ различной направленности</t>
  </si>
  <si>
    <t>296</t>
  </si>
  <si>
    <t>291</t>
  </si>
  <si>
    <t>292</t>
  </si>
  <si>
    <t>189</t>
  </si>
  <si>
    <t xml:space="preserve">доходы от штрафов, пеней, иных сумм принудительного изъятия
</t>
  </si>
  <si>
    <t>141</t>
  </si>
  <si>
    <t>Пожертвования, благотворительная помощь Спартакиада Коткино</t>
  </si>
  <si>
    <t>350</t>
  </si>
  <si>
    <t>Пожертвования, благотворительная помощь  на призовой фонд по национальным видам</t>
  </si>
  <si>
    <t>Пожертвования</t>
  </si>
  <si>
    <t>00000000000000180</t>
  </si>
  <si>
    <t>00000000000000350</t>
  </si>
  <si>
    <t>00000000000000296</t>
  </si>
  <si>
    <t>Расчеты по арендной плате за пользование имуществом</t>
  </si>
  <si>
    <t>Пожертвования на пров.мер.Пункт проката,ремонт сн.техники</t>
  </si>
  <si>
    <t>Пожертвования на приобретение спорт.инвентаря по сп.подготовке</t>
  </si>
  <si>
    <t>Расходы в рамках пожертвований,всего</t>
  </si>
  <si>
    <r>
      <t>Расходы от приносящей доход деятельности не в рамках государственного задания,ВСЕГО</t>
    </r>
    <r>
      <rPr>
        <sz val="12"/>
        <rFont val="Times New Roman"/>
        <family val="1"/>
      </rPr>
      <t>:</t>
    </r>
  </si>
  <si>
    <t>призовой фонд</t>
  </si>
  <si>
    <t>Мероприятие по нацинальным видам: ВСЕГО</t>
  </si>
  <si>
    <t>Пожертвования на приобретение спорт.инвентаря  по видам спорта "хоккей" и "Фигурное катание"</t>
  </si>
  <si>
    <t xml:space="preserve">Поступления от пожертвований, благотворительной помощи </t>
  </si>
  <si>
    <t>Расходы от приносящей доход деятельности не в рамках государственного задания, в том числе:</t>
  </si>
  <si>
    <t>Закупка лыж и запасных частей к снегоуплотнительной технике</t>
  </si>
  <si>
    <t>Безвозмездные 
перечисления организациям (в разрезе КОСГУ)</t>
  </si>
  <si>
    <r>
      <rPr>
        <b/>
        <sz val="11"/>
        <rFont val="Times New Roman"/>
        <family val="1"/>
      </rPr>
      <t>1.3. Перечень услуг (работ), осуществляемых на платной основе:</t>
    </r>
    <r>
      <rPr>
        <sz val="11"/>
        <rFont val="Times New Roman"/>
        <family val="1"/>
      </rPr>
      <t xml:space="preserve">К приносящей доход деятельности учреждения относятся следующие виды деятельности:
1) организация и проведение занятий пауэрлифтингом;
2) организация и проведение занятий атлетизмом;
3) организация и проведение занятий бодибилдингом; 
4) организация и проведение занятий настольным теннисом;
5) организация и проведение занятий оздоровительной гимнастикой;
6) организация и проведение занятий фитнесом, аэробикой;
7) организация и проведение занятий хоккеем;
8) организация и проведение занятий на ледовой арене;
9) организация и проведение занятий шорт-треком;
10) оказание физкультурно-оздоровительных услуг: гидромассаж, сауна, физиопроцедуры;
11) осуществление спортивной подготовки;
12) проведение занятий по физической культуре и спорту;
13) организация и проведение физкультурных, спортивных и спортивно-зрелищных мероприятий;
14) оказание услуг общественного питания;
15) организация хранения, проката, ремонта, подгонки спортивного снаряжения, оборудования, инвентаря, спортивной одежды и обуви;
16) реализация билетов и абонементов на физкультурные и спортивные занятия;
17) предоставление физическим и юридическим лицам в аренду помещений, закрепленных за Учреждением на праве оперативного управления, для проведения мероприятий, не противоречащих уставным целям;
18) размещение информационной вывески (рекламы) в Учреждении, в том числе на бортах ледовой арены, трибунах, стенах, спортивном инвентаре и др.;
19) розничная торговля, в том числе организация и осуществление розничной торговли спортивными товарами и сувенирами со спортивной символикой;
</t>
    </r>
  </si>
  <si>
    <t>Пожертвования на приобретение спорт.инвентаря  для Терентьева А.В.</t>
  </si>
  <si>
    <t>Расходы по иным субсидиям</t>
  </si>
  <si>
    <t>Субсидия на выполнение государственного задания (выполнение работ) 1102 (массовый спорт)</t>
  </si>
  <si>
    <t>Субсидия на выполнение государственного задания (выполнение работ) 1103 (спорт высших достижений)</t>
  </si>
  <si>
    <t>Выплаты персоналу, всего:</t>
  </si>
  <si>
    <t>Субсидия на выполнение государственного задания 1102 (массовый спорт)</t>
  </si>
  <si>
    <t>Субсидия на выполнение государственного задания 1103 (спорт высших достижений)</t>
  </si>
  <si>
    <t>Мероприятия по обслуживанию внутренних инженерных сетей и подготовке зданий к отопительному периоду</t>
  </si>
  <si>
    <t>Организация отдыха детей в каникулярный период в лагерях дневного пребывания на базе образовательных организаций Ненецкого автономного округа (дети в возрасте от 7 до 14 лет включительно)</t>
  </si>
  <si>
    <t>Адресная финансовая поддержка спортивных организаций, осуществляющих подготовку спортивного резерва для сборных команд РФ</t>
  </si>
  <si>
    <t>Реализация мероприятий по оснащению объектов спортивной инфраструктуры спортивно-технологическим оборудованием</t>
  </si>
  <si>
    <t xml:space="preserve">Пожертвования, в том числе: </t>
  </si>
  <si>
    <t>Мероприятие по укреплению материально-технической базы</t>
  </si>
  <si>
    <t>Мероприятие по нацинальным видам (День Оленя 2018)</t>
  </si>
  <si>
    <t>II. Показатели финансового состояния учреждения по состоянию на 01.01.2019 г.</t>
  </si>
  <si>
    <t xml:space="preserve">НА 2019 ГОД </t>
  </si>
  <si>
    <t>Мероприятие по оснащению хокейно-тренировочного комплекса</t>
  </si>
  <si>
    <t xml:space="preserve">Остаток неиспользованных средств на 01.01.2019 года </t>
  </si>
  <si>
    <t>Иные субсидии</t>
  </si>
  <si>
    <t>Субсидия бюджетным учреждениям на приобретение основных средств</t>
  </si>
  <si>
    <t>Субсидии бюджетным учреждениям на проведение текущего и капитального ремонта</t>
  </si>
  <si>
    <t>на 2019 год</t>
  </si>
  <si>
    <r>
      <t xml:space="preserve">Адресная финансовая поддержка спортивных организаций, осуществляющих подготовку спортивного резерва для сборных команд РФ </t>
    </r>
    <r>
      <rPr>
        <b/>
        <sz val="9"/>
        <rFont val="Times New Roman"/>
        <family val="1"/>
      </rPr>
      <t>(11.03)</t>
    </r>
  </si>
  <si>
    <r>
      <t xml:space="preserve">Реализация мероприятий по оснащению объектов спортивной инфраструктуры спортивно-технологическим оборудованием </t>
    </r>
    <r>
      <rPr>
        <b/>
        <sz val="9"/>
        <rFont val="Times New Roman"/>
        <family val="1"/>
      </rPr>
      <t>(11.02)</t>
    </r>
  </si>
  <si>
    <t>на 2019 г.</t>
  </si>
  <si>
    <t>на 2019 г.
очередной 
финансовый год</t>
  </si>
  <si>
    <t>на 2020 г. 
1-ый год планового периода</t>
  </si>
  <si>
    <t>на 2021 г. 
2-ой год планового периода</t>
  </si>
  <si>
    <t>219 339,98</t>
  </si>
  <si>
    <t>153 188,05</t>
  </si>
  <si>
    <t>661 359,10</t>
  </si>
  <si>
    <t>596 761,87</t>
  </si>
  <si>
    <t>5 334,97</t>
  </si>
  <si>
    <t>35 279,00</t>
  </si>
  <si>
    <t>301 971,97</t>
  </si>
  <si>
    <t>1 352 353,76</t>
  </si>
  <si>
    <t>2 000,00</t>
  </si>
  <si>
    <t>156 659,50</t>
  </si>
  <si>
    <t>395 827,88</t>
  </si>
  <si>
    <t>80 799,71</t>
  </si>
  <si>
    <t>82 799,71</t>
  </si>
  <si>
    <t>3 408 388,41</t>
  </si>
  <si>
    <t>7 661 116,93</t>
  </si>
  <si>
    <t>616 948 730,87</t>
  </si>
  <si>
    <t>Установка (расширение) единых функционирующих систем и проведение работ по их модернизации (охранной сигнализации, системы видеонаблюдения и контроля доступа)</t>
  </si>
  <si>
    <t xml:space="preserve"> "Спортивная школа олимпийского резерва "Труд"</t>
  </si>
  <si>
    <t>государственное бюджетное учреждение Ненецкого автономного округа "Спортивная школа олимпийского резерва "Труд"</t>
  </si>
  <si>
    <t>229</t>
  </si>
  <si>
    <t>349</t>
  </si>
  <si>
    <t>214</t>
  </si>
  <si>
    <t>Прочие работы и услуги</t>
  </si>
  <si>
    <t>266</t>
  </si>
  <si>
    <t xml:space="preserve">Социальные пособия и компенсации персоналу в денежной форме
</t>
  </si>
  <si>
    <t>Фонд оплаты труда учреждений в том числе:</t>
  </si>
  <si>
    <t xml:space="preserve">Прочие несоциальные выплаты персоналу в денежной форме
</t>
  </si>
  <si>
    <t xml:space="preserve">Прочие несоциальные выплаты персоналу в натуральной форме
</t>
  </si>
  <si>
    <t>Социальные пособия и компенсации персоналу в денежной форме</t>
  </si>
  <si>
    <t>152</t>
  </si>
  <si>
    <t>155</t>
  </si>
  <si>
    <t>Прочие несоциальные выплаты персоналу в денежной форме</t>
  </si>
  <si>
    <t>Увеличение стоимости прочих материальных запасов однократного применения</t>
  </si>
  <si>
    <t>Благотворительная помощь на проведение ежегодной сельской спартакиады в с.Коткино</t>
  </si>
  <si>
    <t>Пособия по социальной помощи населению в натуральной форме</t>
  </si>
  <si>
    <t>Прочие несоциальные выплаты персоналу в натуральной форме</t>
  </si>
  <si>
    <t xml:space="preserve">214 </t>
  </si>
  <si>
    <t xml:space="preserve">263 </t>
  </si>
  <si>
    <t>Главный бухгалтер</t>
  </si>
  <si>
    <t>Т.Н. Мазаева</t>
  </si>
  <si>
    <t>минус</t>
  </si>
  <si>
    <t>31.05.2019 года</t>
  </si>
  <si>
    <t>"31" мая 2019 г.</t>
  </si>
  <si>
    <t>31.05.2019</t>
  </si>
  <si>
    <t>227</t>
  </si>
  <si>
    <t>Передвижка</t>
  </si>
  <si>
    <t>Страхование имущества</t>
  </si>
  <si>
    <t>смин</t>
  </si>
  <si>
    <t>смн</t>
  </si>
  <si>
    <t>добавить  100</t>
  </si>
  <si>
    <t>добавить 900</t>
  </si>
  <si>
    <t xml:space="preserve">Директор </t>
  </si>
  <si>
    <t>А.Б. Гербов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</si>
</sst>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#,##0.0"/>
  </numFmts>
  <fonts count="85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i/>
      <sz val="10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30"/>
      <name val="Times New Roman"/>
      <family val="1"/>
    </font>
    <font>
      <b/>
      <sz val="11"/>
      <color indexed="3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10"/>
      <name val="Times New Roman"/>
      <family val="1"/>
    </font>
    <font>
      <i/>
      <sz val="10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4" tint="0.39998000860214233"/>
      <name val="Times New Roman"/>
      <family val="1"/>
    </font>
    <font>
      <b/>
      <sz val="11"/>
      <color theme="4" tint="0.39998000860214233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0" fontId="2" fillId="0" borderId="0" xfId="0" applyNumberFormat="1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4" fillId="0" borderId="0" xfId="0" applyFont="1" applyFill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Fill="1" applyBorder="1" applyAlignment="1">
      <alignment horizontal="left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 wrapText="1" indent="4"/>
    </xf>
    <xf numFmtId="0" fontId="1" fillId="0" borderId="11" xfId="0" applyFont="1" applyBorder="1" applyAlignment="1">
      <alignment horizontal="left" wrapText="1" indent="3"/>
    </xf>
    <xf numFmtId="0" fontId="1" fillId="0" borderId="11" xfId="0" applyFont="1" applyBorder="1" applyAlignment="1">
      <alignment horizontal="left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0" fontId="11" fillId="0" borderId="13" xfId="0" applyFont="1" applyBorder="1" applyAlignment="1">
      <alignment wrapText="1"/>
    </xf>
    <xf numFmtId="49" fontId="11" fillId="0" borderId="13" xfId="0" applyNumberFormat="1" applyFont="1" applyBorder="1" applyAlignment="1">
      <alignment horizontal="center" vertical="top"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/>
    </xf>
    <xf numFmtId="0" fontId="4" fillId="0" borderId="13" xfId="0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2" fontId="4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2" fontId="7" fillId="0" borderId="0" xfId="0" applyNumberFormat="1" applyFont="1" applyFill="1" applyBorder="1" applyAlignment="1">
      <alignment horizontal="center" vertical="top"/>
    </xf>
    <xf numFmtId="4" fontId="1" fillId="0" borderId="0" xfId="0" applyNumberFormat="1" applyFont="1" applyFill="1" applyAlignment="1">
      <alignment horizontal="left"/>
    </xf>
    <xf numFmtId="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49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Alignment="1">
      <alignment/>
    </xf>
    <xf numFmtId="4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left"/>
    </xf>
    <xf numFmtId="4" fontId="7" fillId="0" borderId="0" xfId="0" applyNumberFormat="1" applyFont="1" applyFill="1" applyBorder="1" applyAlignment="1">
      <alignment vertical="center"/>
    </xf>
    <xf numFmtId="1" fontId="15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vertical="top"/>
    </xf>
    <xf numFmtId="4" fontId="70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vertical="top"/>
    </xf>
    <xf numFmtId="3" fontId="4" fillId="0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vertical="top" wrapText="1"/>
    </xf>
    <xf numFmtId="4" fontId="14" fillId="0" borderId="0" xfId="0" applyNumberFormat="1" applyFont="1" applyFill="1" applyBorder="1" applyAlignment="1">
      <alignment vertical="top"/>
    </xf>
    <xf numFmtId="0" fontId="16" fillId="0" borderId="0" xfId="0" applyFont="1" applyFill="1" applyBorder="1" applyAlignment="1">
      <alignment horizontal="left"/>
    </xf>
    <xf numFmtId="4" fontId="14" fillId="0" borderId="0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Alignment="1">
      <alignment horizontal="left"/>
    </xf>
    <xf numFmtId="4" fontId="17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/>
    </xf>
    <xf numFmtId="0" fontId="71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left"/>
    </xf>
    <xf numFmtId="4" fontId="7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left" vertical="center"/>
    </xf>
    <xf numFmtId="4" fontId="73" fillId="0" borderId="0" xfId="0" applyNumberFormat="1" applyFont="1" applyFill="1" applyBorder="1" applyAlignment="1">
      <alignment vertical="center"/>
    </xf>
    <xf numFmtId="4" fontId="73" fillId="0" borderId="0" xfId="0" applyNumberFormat="1" applyFont="1" applyFill="1" applyBorder="1" applyAlignment="1">
      <alignment horizontal="left" vertical="center"/>
    </xf>
    <xf numFmtId="4" fontId="7" fillId="0" borderId="0" xfId="0" applyNumberFormat="1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vertical="top"/>
    </xf>
    <xf numFmtId="4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 vertical="top"/>
    </xf>
    <xf numFmtId="4" fontId="74" fillId="0" borderId="0" xfId="0" applyNumberFormat="1" applyFont="1" applyFill="1" applyBorder="1" applyAlignment="1">
      <alignment horizontal="left" vertical="center"/>
    </xf>
    <xf numFmtId="4" fontId="74" fillId="0" borderId="0" xfId="0" applyNumberFormat="1" applyFont="1" applyFill="1" applyBorder="1" applyAlignment="1">
      <alignment vertical="top"/>
    </xf>
    <xf numFmtId="4" fontId="74" fillId="0" borderId="0" xfId="0" applyNumberFormat="1" applyFont="1" applyFill="1" applyBorder="1" applyAlignment="1">
      <alignment horizontal="center" vertical="top"/>
    </xf>
    <xf numFmtId="4" fontId="74" fillId="0" borderId="0" xfId="0" applyNumberFormat="1" applyFont="1" applyFill="1" applyBorder="1" applyAlignment="1">
      <alignment horizontal="left" vertical="center" wrapText="1"/>
    </xf>
    <xf numFmtId="4" fontId="75" fillId="0" borderId="0" xfId="0" applyNumberFormat="1" applyFont="1" applyFill="1" applyBorder="1" applyAlignment="1">
      <alignment horizontal="left" vertical="center"/>
    </xf>
    <xf numFmtId="2" fontId="75" fillId="0" borderId="0" xfId="0" applyNumberFormat="1" applyFont="1" applyFill="1" applyBorder="1" applyAlignment="1">
      <alignment horizontal="center" vertical="top"/>
    </xf>
    <xf numFmtId="3" fontId="75" fillId="0" borderId="0" xfId="0" applyNumberFormat="1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center" vertical="top"/>
    </xf>
    <xf numFmtId="3" fontId="75" fillId="0" borderId="0" xfId="0" applyNumberFormat="1" applyFont="1" applyFill="1" applyBorder="1" applyAlignment="1">
      <alignment horizontal="left" vertical="top"/>
    </xf>
    <xf numFmtId="4" fontId="76" fillId="0" borderId="0" xfId="0" applyNumberFormat="1" applyFont="1" applyFill="1" applyBorder="1" applyAlignment="1">
      <alignment/>
    </xf>
    <xf numFmtId="2" fontId="75" fillId="0" borderId="0" xfId="0" applyNumberFormat="1" applyFont="1" applyFill="1" applyBorder="1" applyAlignment="1">
      <alignment horizontal="right" vertical="top"/>
    </xf>
    <xf numFmtId="3" fontId="75" fillId="0" borderId="0" xfId="0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>
      <alignment vertical="top"/>
    </xf>
    <xf numFmtId="3" fontId="75" fillId="0" borderId="0" xfId="0" applyNumberFormat="1" applyFont="1" applyFill="1" applyBorder="1" applyAlignment="1">
      <alignment horizontal="right" vertical="top"/>
    </xf>
    <xf numFmtId="4" fontId="75" fillId="0" borderId="0" xfId="0" applyNumberFormat="1" applyFont="1" applyFill="1" applyBorder="1" applyAlignment="1">
      <alignment horizontal="right" vertical="top"/>
    </xf>
    <xf numFmtId="4" fontId="14" fillId="0" borderId="0" xfId="0" applyNumberFormat="1" applyFont="1" applyFill="1" applyBorder="1" applyAlignment="1">
      <alignment horizontal="left" vertical="center"/>
    </xf>
    <xf numFmtId="4" fontId="74" fillId="0" borderId="0" xfId="0" applyNumberFormat="1" applyFont="1" applyFill="1" applyBorder="1" applyAlignment="1">
      <alignment vertical="top" wrapText="1"/>
    </xf>
    <xf numFmtId="0" fontId="14" fillId="0" borderId="13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/>
    </xf>
    <xf numFmtId="3" fontId="15" fillId="0" borderId="0" xfId="0" applyNumberFormat="1" applyFont="1" applyFill="1" applyBorder="1" applyAlignment="1">
      <alignment horizontal="center" vertical="top"/>
    </xf>
    <xf numFmtId="3" fontId="1" fillId="0" borderId="0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vertical="center" wrapText="1"/>
    </xf>
    <xf numFmtId="4" fontId="77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/>
    </xf>
    <xf numFmtId="4" fontId="74" fillId="0" borderId="0" xfId="0" applyNumberFormat="1" applyFont="1" applyFill="1" applyBorder="1" applyAlignment="1">
      <alignment vertical="center"/>
    </xf>
    <xf numFmtId="4" fontId="75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top"/>
    </xf>
    <xf numFmtId="4" fontId="7" fillId="0" borderId="0" xfId="0" applyNumberFormat="1" applyFont="1" applyFill="1" applyBorder="1" applyAlignment="1">
      <alignment horizontal="center" vertical="top"/>
    </xf>
    <xf numFmtId="4" fontId="0" fillId="0" borderId="0" xfId="0" applyNumberFormat="1" applyAlignment="1">
      <alignment/>
    </xf>
    <xf numFmtId="0" fontId="7" fillId="32" borderId="13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4" fillId="11" borderId="13" xfId="0" applyFont="1" applyFill="1" applyBorder="1" applyAlignment="1">
      <alignment horizontal="center" vertical="center" wrapText="1"/>
    </xf>
    <xf numFmtId="0" fontId="7" fillId="13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/>
    </xf>
    <xf numFmtId="4" fontId="14" fillId="0" borderId="13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4" fontId="14" fillId="0" borderId="13" xfId="0" applyNumberFormat="1" applyFont="1" applyFill="1" applyBorder="1" applyAlignment="1">
      <alignment vertical="center"/>
    </xf>
    <xf numFmtId="4" fontId="18" fillId="0" borderId="13" xfId="0" applyNumberFormat="1" applyFont="1" applyFill="1" applyBorder="1" applyAlignment="1">
      <alignment vertical="center"/>
    </xf>
    <xf numFmtId="4" fontId="7" fillId="9" borderId="13" xfId="0" applyNumberFormat="1" applyFont="1" applyFill="1" applyBorder="1" applyAlignment="1">
      <alignment horizontal="center" vertical="center"/>
    </xf>
    <xf numFmtId="4" fontId="4" fillId="9" borderId="13" xfId="0" applyNumberFormat="1" applyFont="1" applyFill="1" applyBorder="1" applyAlignment="1">
      <alignment horizontal="center" vertical="center"/>
    </xf>
    <xf numFmtId="4" fontId="14" fillId="0" borderId="13" xfId="0" applyNumberFormat="1" applyFont="1" applyFill="1" applyBorder="1" applyAlignment="1">
      <alignment horizontal="center" vertical="center" wrapText="1"/>
    </xf>
    <xf numFmtId="4" fontId="11" fillId="9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top" wrapText="1"/>
    </xf>
    <xf numFmtId="4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9" fontId="7" fillId="11" borderId="13" xfId="0" applyNumberFormat="1" applyFont="1" applyFill="1" applyBorder="1" applyAlignment="1">
      <alignment horizontal="center" vertical="center"/>
    </xf>
    <xf numFmtId="0" fontId="7" fillId="11" borderId="13" xfId="0" applyFont="1" applyFill="1" applyBorder="1" applyAlignment="1">
      <alignment horizontal="center" vertical="center"/>
    </xf>
    <xf numFmtId="4" fontId="3" fillId="11" borderId="13" xfId="0" applyNumberFormat="1" applyFont="1" applyFill="1" applyBorder="1" applyAlignment="1">
      <alignment horizontal="center" vertical="center"/>
    </xf>
    <xf numFmtId="0" fontId="3" fillId="11" borderId="13" xfId="0" applyFont="1" applyFill="1" applyBorder="1" applyAlignment="1">
      <alignment horizontal="center" vertical="center"/>
    </xf>
    <xf numFmtId="4" fontId="3" fillId="8" borderId="13" xfId="0" applyNumberFormat="1" applyFont="1" applyFill="1" applyBorder="1" applyAlignment="1">
      <alignment horizontal="center" vertical="center"/>
    </xf>
    <xf numFmtId="0" fontId="8" fillId="11" borderId="13" xfId="0" applyFont="1" applyFill="1" applyBorder="1" applyAlignment="1">
      <alignment wrapText="1"/>
    </xf>
    <xf numFmtId="0" fontId="7" fillId="8" borderId="13" xfId="0" applyFont="1" applyFill="1" applyBorder="1" applyAlignment="1">
      <alignment wrapText="1"/>
    </xf>
    <xf numFmtId="49" fontId="7" fillId="8" borderId="13" xfId="0" applyNumberFormat="1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4" fontId="4" fillId="13" borderId="13" xfId="0" applyNumberFormat="1" applyFont="1" applyFill="1" applyBorder="1" applyAlignment="1">
      <alignment horizontal="center" vertical="center"/>
    </xf>
    <xf numFmtId="4" fontId="8" fillId="12" borderId="13" xfId="0" applyNumberFormat="1" applyFont="1" applyFill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/>
    </xf>
    <xf numFmtId="4" fontId="4" fillId="11" borderId="1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7" fillId="11" borderId="10" xfId="0" applyFont="1" applyFill="1" applyBorder="1" applyAlignment="1">
      <alignment horizontal="left" vertical="center" wrapText="1"/>
    </xf>
    <xf numFmtId="49" fontId="1" fillId="11" borderId="10" xfId="0" applyNumberFormat="1" applyFont="1" applyFill="1" applyBorder="1" applyAlignment="1">
      <alignment horizontal="center" vertical="center"/>
    </xf>
    <xf numFmtId="4" fontId="7" fillId="11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4" fontId="7" fillId="11" borderId="13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4" fontId="18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7" fillId="11" borderId="13" xfId="0" applyFont="1" applyFill="1" applyBorder="1" applyAlignment="1">
      <alignment horizontal="left" vertical="center" wrapText="1"/>
    </xf>
    <xf numFmtId="49" fontId="1" fillId="9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" fontId="8" fillId="9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8" fillId="9" borderId="10" xfId="0" applyFont="1" applyFill="1" applyBorder="1" applyAlignment="1">
      <alignment horizontal="left" vertical="center" wrapText="1"/>
    </xf>
    <xf numFmtId="0" fontId="7" fillId="13" borderId="10" xfId="0" applyFont="1" applyFill="1" applyBorder="1" applyAlignment="1">
      <alignment horizontal="left" vertical="center" wrapText="1"/>
    </xf>
    <xf numFmtId="4" fontId="7" fillId="13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center" wrapText="1"/>
    </xf>
    <xf numFmtId="49" fontId="1" fillId="32" borderId="10" xfId="0" applyNumberFormat="1" applyFont="1" applyFill="1" applyBorder="1" applyAlignment="1">
      <alignment horizontal="center" vertical="center"/>
    </xf>
    <xf numFmtId="0" fontId="8" fillId="12" borderId="10" xfId="0" applyFont="1" applyFill="1" applyBorder="1" applyAlignment="1">
      <alignment horizontal="left" vertical="center" wrapText="1"/>
    </xf>
    <xf numFmtId="4" fontId="8" fillId="1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" fontId="78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left" vertical="center" wrapText="1"/>
    </xf>
    <xf numFmtId="49" fontId="3" fillId="9" borderId="10" xfId="0" applyNumberFormat="1" applyFont="1" applyFill="1" applyBorder="1" applyAlignment="1">
      <alignment horizontal="center" vertical="center"/>
    </xf>
    <xf numFmtId="4" fontId="7" fillId="9" borderId="1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4" fontId="75" fillId="0" borderId="0" xfId="0" applyNumberFormat="1" applyFont="1" applyFill="1" applyBorder="1" applyAlignment="1">
      <alignment horizontal="center" vertical="top"/>
    </xf>
    <xf numFmtId="49" fontId="4" fillId="13" borderId="10" xfId="0" applyNumberFormat="1" applyFont="1" applyFill="1" applyBorder="1" applyAlignment="1">
      <alignment horizontal="center" vertical="center"/>
    </xf>
    <xf numFmtId="49" fontId="8" fillId="12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8" fillId="9" borderId="10" xfId="0" applyNumberFormat="1" applyFont="1" applyFill="1" applyBorder="1" applyAlignment="1">
      <alignment horizontal="center" vertical="center"/>
    </xf>
    <xf numFmtId="49" fontId="11" fillId="9" borderId="10" xfId="0" applyNumberFormat="1" applyFont="1" applyFill="1" applyBorder="1" applyAlignment="1">
      <alignment horizontal="center" vertical="center"/>
    </xf>
    <xf numFmtId="49" fontId="80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1" fillId="11" borderId="13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" fillId="11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2" fontId="7" fillId="0" borderId="16" xfId="0" applyNumberFormat="1" applyFont="1" applyFill="1" applyBorder="1" applyAlignment="1">
      <alignment vertical="top"/>
    </xf>
    <xf numFmtId="4" fontId="7" fillId="0" borderId="16" xfId="0" applyNumberFormat="1" applyFont="1" applyFill="1" applyBorder="1" applyAlignment="1">
      <alignment vertical="top"/>
    </xf>
    <xf numFmtId="0" fontId="1" fillId="0" borderId="13" xfId="0" applyFont="1" applyFill="1" applyBorder="1" applyAlignment="1">
      <alignment wrapText="1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center"/>
    </xf>
    <xf numFmtId="0" fontId="3" fillId="8" borderId="13" xfId="0" applyFont="1" applyFill="1" applyBorder="1" applyAlignment="1">
      <alignment wrapText="1"/>
    </xf>
    <xf numFmtId="49" fontId="3" fillId="8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/>
    </xf>
    <xf numFmtId="0" fontId="3" fillId="11" borderId="13" xfId="0" applyFont="1" applyFill="1" applyBorder="1" applyAlignment="1">
      <alignment wrapText="1"/>
    </xf>
    <xf numFmtId="49" fontId="3" fillId="11" borderId="13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" fontId="7" fillId="32" borderId="13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4" fontId="7" fillId="33" borderId="13" xfId="0" applyNumberFormat="1" applyFont="1" applyFill="1" applyBorder="1" applyAlignment="1">
      <alignment horizontal="center" vertical="center"/>
    </xf>
    <xf numFmtId="0" fontId="7" fillId="11" borderId="13" xfId="0" applyFont="1" applyFill="1" applyBorder="1" applyAlignment="1">
      <alignment horizontal="center" vertical="center" wrapText="1"/>
    </xf>
    <xf numFmtId="2" fontId="11" fillId="0" borderId="13" xfId="0" applyNumberFormat="1" applyFont="1" applyBorder="1" applyAlignment="1">
      <alignment/>
    </xf>
    <xf numFmtId="0" fontId="18" fillId="0" borderId="13" xfId="0" applyFont="1" applyFill="1" applyBorder="1" applyAlignment="1">
      <alignment horizontal="left" wrapText="1"/>
    </xf>
    <xf numFmtId="0" fontId="7" fillId="32" borderId="10" xfId="0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/>
    </xf>
    <xf numFmtId="4" fontId="75" fillId="34" borderId="0" xfId="0" applyNumberFormat="1" applyFont="1" applyFill="1" applyBorder="1" applyAlignment="1">
      <alignment horizontal="left" vertical="top"/>
    </xf>
    <xf numFmtId="2" fontId="75" fillId="34" borderId="0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vertical="center"/>
    </xf>
    <xf numFmtId="49" fontId="1" fillId="0" borderId="19" xfId="0" applyNumberFormat="1" applyFont="1" applyFill="1" applyBorder="1" applyAlignment="1">
      <alignment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center" vertical="center" wrapText="1"/>
    </xf>
    <xf numFmtId="2" fontId="75" fillId="35" borderId="0" xfId="0" applyNumberFormat="1" applyFont="1" applyFill="1" applyBorder="1" applyAlignment="1">
      <alignment horizontal="center" vertical="top"/>
    </xf>
    <xf numFmtId="2" fontId="4" fillId="35" borderId="0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right" wrapText="1"/>
    </xf>
    <xf numFmtId="0" fontId="1" fillId="0" borderId="13" xfId="0" applyFont="1" applyFill="1" applyBorder="1" applyAlignment="1">
      <alignment horizontal="right" vertical="center" wrapText="1"/>
    </xf>
    <xf numFmtId="49" fontId="1" fillId="0" borderId="13" xfId="0" applyNumberFormat="1" applyFont="1" applyFill="1" applyBorder="1" applyAlignment="1">
      <alignment vertical="center"/>
    </xf>
    <xf numFmtId="4" fontId="75" fillId="0" borderId="16" xfId="0" applyNumberFormat="1" applyFont="1" applyFill="1" applyBorder="1" applyAlignment="1">
      <alignment vertical="center"/>
    </xf>
    <xf numFmtId="4" fontId="81" fillId="36" borderId="0" xfId="0" applyNumberFormat="1" applyFont="1" applyFill="1" applyBorder="1" applyAlignment="1">
      <alignment vertical="center"/>
    </xf>
    <xf numFmtId="4" fontId="75" fillId="0" borderId="0" xfId="0" applyNumberFormat="1" applyFont="1" applyFill="1" applyBorder="1" applyAlignment="1">
      <alignment vertical="top"/>
    </xf>
    <xf numFmtId="4" fontId="82" fillId="0" borderId="0" xfId="0" applyNumberFormat="1" applyFont="1" applyFill="1" applyBorder="1" applyAlignment="1">
      <alignment horizontal="center" vertical="top"/>
    </xf>
    <xf numFmtId="4" fontId="83" fillId="36" borderId="0" xfId="0" applyNumberFormat="1" applyFont="1" applyFill="1" applyBorder="1" applyAlignment="1">
      <alignment vertical="top"/>
    </xf>
    <xf numFmtId="4" fontId="7" fillId="37" borderId="13" xfId="0" applyNumberFormat="1" applyFont="1" applyFill="1" applyBorder="1" applyAlignment="1">
      <alignment vertical="top"/>
    </xf>
    <xf numFmtId="4" fontId="7" fillId="37" borderId="13" xfId="0" applyNumberFormat="1" applyFont="1" applyFill="1" applyBorder="1" applyAlignment="1">
      <alignment vertical="center"/>
    </xf>
    <xf numFmtId="4" fontId="7" fillId="37" borderId="13" xfId="0" applyNumberFormat="1" applyFont="1" applyFill="1" applyBorder="1" applyAlignment="1">
      <alignment horizontal="center" vertical="top"/>
    </xf>
    <xf numFmtId="4" fontId="7" fillId="37" borderId="13" xfId="0" applyNumberFormat="1" applyFont="1" applyFill="1" applyBorder="1" applyAlignment="1">
      <alignment vertical="center" wrapText="1"/>
    </xf>
    <xf numFmtId="4" fontId="7" fillId="37" borderId="13" xfId="0" applyNumberFormat="1" applyFont="1" applyFill="1" applyBorder="1" applyAlignment="1">
      <alignment vertical="top" wrapText="1"/>
    </xf>
    <xf numFmtId="2" fontId="4" fillId="37" borderId="13" xfId="0" applyNumberFormat="1" applyFont="1" applyFill="1" applyBorder="1" applyAlignment="1">
      <alignment horizontal="center" vertical="top"/>
    </xf>
    <xf numFmtId="4" fontId="4" fillId="37" borderId="13" xfId="0" applyNumberFormat="1" applyFont="1" applyFill="1" applyBorder="1" applyAlignment="1">
      <alignment vertical="center"/>
    </xf>
    <xf numFmtId="4" fontId="14" fillId="37" borderId="13" xfId="0" applyNumberFormat="1" applyFont="1" applyFill="1" applyBorder="1" applyAlignment="1">
      <alignment horizontal="center" vertical="top"/>
    </xf>
    <xf numFmtId="4" fontId="73" fillId="37" borderId="13" xfId="0" applyNumberFormat="1" applyFont="1" applyFill="1" applyBorder="1" applyAlignment="1">
      <alignment vertical="center"/>
    </xf>
    <xf numFmtId="4" fontId="7" fillId="33" borderId="0" xfId="0" applyNumberFormat="1" applyFont="1" applyFill="1" applyBorder="1" applyAlignment="1">
      <alignment vertical="top"/>
    </xf>
    <xf numFmtId="4" fontId="14" fillId="33" borderId="0" xfId="0" applyNumberFormat="1" applyFont="1" applyFill="1" applyBorder="1" applyAlignment="1">
      <alignment vertical="top"/>
    </xf>
    <xf numFmtId="0" fontId="1" fillId="0" borderId="0" xfId="0" applyFont="1" applyAlignment="1">
      <alignment/>
    </xf>
    <xf numFmtId="0" fontId="1" fillId="0" borderId="15" xfId="0" applyNumberFormat="1" applyFont="1" applyBorder="1" applyAlignment="1">
      <alignment horizontal="right"/>
    </xf>
    <xf numFmtId="0" fontId="1" fillId="0" borderId="14" xfId="0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0" fontId="1" fillId="0" borderId="15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Alignment="1">
      <alignment horizont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4" fontId="3" fillId="0" borderId="13" xfId="0" applyNumberFormat="1" applyFont="1" applyFill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4" fontId="1" fillId="0" borderId="13" xfId="0" applyNumberFormat="1" applyFont="1" applyFill="1" applyBorder="1" applyAlignment="1">
      <alignment horizontal="center" vertical="top"/>
    </xf>
    <xf numFmtId="0" fontId="1" fillId="0" borderId="14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 indent="2"/>
    </xf>
    <xf numFmtId="0" fontId="1" fillId="0" borderId="21" xfId="0" applyFont="1" applyBorder="1" applyAlignment="1">
      <alignment horizontal="left" vertical="top" wrapText="1" indent="2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4" fontId="4" fillId="0" borderId="13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4" fillId="35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top"/>
    </xf>
    <xf numFmtId="0" fontId="18" fillId="0" borderId="18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185" fontId="4" fillId="0" borderId="0" xfId="0" applyNumberFormat="1" applyFont="1" applyFill="1" applyBorder="1" applyAlignment="1">
      <alignment horizontal="center" vertical="top"/>
    </xf>
    <xf numFmtId="2" fontId="7" fillId="0" borderId="0" xfId="0" applyNumberFormat="1" applyFont="1" applyFill="1" applyBorder="1" applyAlignment="1">
      <alignment horizontal="center" vertical="top"/>
    </xf>
    <xf numFmtId="4" fontId="4" fillId="35" borderId="13" xfId="0" applyNumberFormat="1" applyFont="1" applyFill="1" applyBorder="1" applyAlignment="1">
      <alignment vertical="center"/>
    </xf>
    <xf numFmtId="4" fontId="14" fillId="35" borderId="13" xfId="0" applyNumberFormat="1" applyFont="1" applyFill="1" applyBorder="1" applyAlignment="1">
      <alignment vertical="top"/>
    </xf>
    <xf numFmtId="4" fontId="17" fillId="35" borderId="13" xfId="0" applyNumberFormat="1" applyFont="1" applyFill="1" applyBorder="1" applyAlignment="1">
      <alignment vertical="top"/>
    </xf>
    <xf numFmtId="4" fontId="7" fillId="35" borderId="13" xfId="0" applyNumberFormat="1" applyFont="1" applyFill="1" applyBorder="1" applyAlignment="1">
      <alignment vertical="top"/>
    </xf>
    <xf numFmtId="4" fontId="7" fillId="37" borderId="0" xfId="0" applyNumberFormat="1" applyFont="1" applyFill="1" applyBorder="1" applyAlignment="1">
      <alignment vertical="top"/>
    </xf>
    <xf numFmtId="2" fontId="7" fillId="37" borderId="13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2"/>
  <sheetViews>
    <sheetView zoomScalePageLayoutView="0" workbookViewId="0" topLeftCell="A1">
      <selection activeCell="DF33" sqref="DF33"/>
    </sheetView>
  </sheetViews>
  <sheetFormatPr defaultColWidth="0.875" defaultRowHeight="12.75"/>
  <cols>
    <col min="1" max="50" width="0.875" style="1" customWidth="1"/>
    <col min="51" max="51" width="1.00390625" style="1" customWidth="1"/>
    <col min="52" max="61" width="0.875" style="1" customWidth="1"/>
    <col min="62" max="62" width="0.74609375" style="1" customWidth="1"/>
    <col min="63" max="64" width="0.875" style="1" hidden="1" customWidth="1"/>
    <col min="65" max="84" width="0.875" style="1" customWidth="1"/>
    <col min="85" max="86" width="0.875" style="1" hidden="1" customWidth="1"/>
    <col min="87" max="91" width="0.875" style="1" customWidth="1"/>
    <col min="92" max="92" width="0.12890625" style="1" customWidth="1"/>
    <col min="93" max="16384" width="0.875" style="1" customWidth="1"/>
  </cols>
  <sheetData>
    <row r="1" spans="1:107" s="2" customFormat="1" ht="15.75" customHeight="1">
      <c r="A1" s="342"/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1"/>
      <c r="AT1" s="41"/>
      <c r="AU1" s="41"/>
      <c r="AV1" s="41"/>
      <c r="AW1" s="41"/>
      <c r="AX1" s="41"/>
      <c r="AY1" s="41"/>
      <c r="AZ1" s="41"/>
      <c r="BM1" s="345" t="s">
        <v>101</v>
      </c>
      <c r="BN1" s="345"/>
      <c r="BO1" s="345"/>
      <c r="BP1" s="345"/>
      <c r="BQ1" s="345"/>
      <c r="BR1" s="345"/>
      <c r="BS1" s="345"/>
      <c r="BT1" s="345"/>
      <c r="BU1" s="345"/>
      <c r="BV1" s="345"/>
      <c r="BW1" s="345"/>
      <c r="BX1" s="345"/>
      <c r="BY1" s="345"/>
      <c r="BZ1" s="345"/>
      <c r="CA1" s="345"/>
      <c r="CB1" s="345"/>
      <c r="CC1" s="345"/>
      <c r="CD1" s="345"/>
      <c r="CE1" s="345"/>
      <c r="CF1" s="345"/>
      <c r="CG1" s="345"/>
      <c r="CH1" s="345"/>
      <c r="CI1" s="345"/>
      <c r="CJ1" s="345"/>
      <c r="CK1" s="345"/>
      <c r="CL1" s="345"/>
      <c r="CM1" s="345"/>
      <c r="CN1" s="345"/>
      <c r="CO1" s="345"/>
      <c r="CP1" s="345"/>
      <c r="CQ1" s="345"/>
      <c r="CR1" s="345"/>
      <c r="CS1" s="345"/>
      <c r="CT1" s="345"/>
      <c r="CU1" s="345"/>
      <c r="CV1" s="345"/>
      <c r="CW1" s="345"/>
      <c r="CX1" s="345"/>
      <c r="CY1" s="345"/>
      <c r="CZ1" s="345"/>
      <c r="DA1" s="345"/>
      <c r="DB1" s="345"/>
      <c r="DC1" s="345"/>
    </row>
    <row r="2" spans="1:107" s="2" customFormat="1" ht="15" customHeight="1">
      <c r="A2" s="342"/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1"/>
      <c r="AT2" s="41"/>
      <c r="AU2" s="41"/>
      <c r="AV2" s="41"/>
      <c r="AW2" s="41"/>
      <c r="AX2" s="41"/>
      <c r="AY2" s="41"/>
      <c r="AZ2" s="41"/>
      <c r="BM2" s="343" t="s">
        <v>241</v>
      </c>
      <c r="BN2" s="343"/>
      <c r="BO2" s="343"/>
      <c r="BP2" s="343"/>
      <c r="BQ2" s="343"/>
      <c r="BR2" s="343"/>
      <c r="BS2" s="343"/>
      <c r="BT2" s="343"/>
      <c r="BU2" s="343"/>
      <c r="BV2" s="343"/>
      <c r="BW2" s="343"/>
      <c r="BX2" s="343"/>
      <c r="BY2" s="343"/>
      <c r="BZ2" s="343"/>
      <c r="CA2" s="343"/>
      <c r="CB2" s="343"/>
      <c r="CC2" s="343"/>
      <c r="CD2" s="343"/>
      <c r="CE2" s="343"/>
      <c r="CF2" s="343"/>
      <c r="CG2" s="343"/>
      <c r="CH2" s="343"/>
      <c r="CI2" s="343"/>
      <c r="CJ2" s="343"/>
      <c r="CK2" s="343"/>
      <c r="CL2" s="343"/>
      <c r="CM2" s="343"/>
      <c r="CN2" s="343"/>
      <c r="CO2" s="343"/>
      <c r="CP2" s="343"/>
      <c r="CQ2" s="343"/>
      <c r="CR2" s="343"/>
      <c r="CS2" s="343"/>
      <c r="CT2" s="343"/>
      <c r="CU2" s="343"/>
      <c r="CV2" s="343"/>
      <c r="CW2" s="343"/>
      <c r="CX2" s="343"/>
      <c r="CY2" s="343"/>
      <c r="CZ2" s="343"/>
      <c r="DA2" s="343"/>
      <c r="DB2" s="343"/>
      <c r="DC2" s="343"/>
    </row>
    <row r="3" spans="1:107" s="2" customFormat="1" ht="32.25" customHeight="1">
      <c r="A3" s="342"/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342"/>
      <c r="AE3" s="342"/>
      <c r="AF3" s="342"/>
      <c r="AG3" s="342"/>
      <c r="AH3" s="342"/>
      <c r="AI3" s="342"/>
      <c r="AJ3" s="342"/>
      <c r="AK3" s="342"/>
      <c r="AL3" s="342"/>
      <c r="AM3" s="342"/>
      <c r="AN3" s="342"/>
      <c r="AO3" s="342"/>
      <c r="AP3" s="342"/>
      <c r="AQ3" s="342"/>
      <c r="AR3" s="342"/>
      <c r="AS3" s="342"/>
      <c r="AT3" s="342"/>
      <c r="AU3" s="342"/>
      <c r="AV3" s="342"/>
      <c r="AW3" s="342"/>
      <c r="AX3" s="342"/>
      <c r="AY3" s="342"/>
      <c r="AZ3" s="342"/>
      <c r="BM3" s="344" t="s">
        <v>332</v>
      </c>
      <c r="BN3" s="344"/>
      <c r="BO3" s="344"/>
      <c r="BP3" s="344"/>
      <c r="BQ3" s="344"/>
      <c r="BR3" s="344"/>
      <c r="BS3" s="344"/>
      <c r="BT3" s="344"/>
      <c r="BU3" s="344"/>
      <c r="BV3" s="344"/>
      <c r="BW3" s="344"/>
      <c r="BX3" s="344"/>
      <c r="BY3" s="344"/>
      <c r="BZ3" s="344"/>
      <c r="CA3" s="344"/>
      <c r="CB3" s="344"/>
      <c r="CC3" s="344"/>
      <c r="CD3" s="344"/>
      <c r="CE3" s="344"/>
      <c r="CF3" s="344"/>
      <c r="CG3" s="344"/>
      <c r="CH3" s="344"/>
      <c r="CI3" s="344"/>
      <c r="CJ3" s="344"/>
      <c r="CK3" s="344"/>
      <c r="CL3" s="344"/>
      <c r="CM3" s="344"/>
      <c r="CN3" s="344"/>
      <c r="CO3" s="344"/>
      <c r="CP3" s="344"/>
      <c r="CQ3" s="344"/>
      <c r="CR3" s="344"/>
      <c r="CS3" s="344"/>
      <c r="CT3" s="344"/>
      <c r="CU3" s="344"/>
      <c r="CV3" s="344"/>
      <c r="CW3" s="344"/>
      <c r="CX3" s="344"/>
      <c r="CY3" s="344"/>
      <c r="CZ3" s="344"/>
      <c r="DA3" s="344"/>
      <c r="DB3" s="344"/>
      <c r="DC3" s="344"/>
    </row>
    <row r="4" spans="1:107" s="2" customFormat="1" ht="14.25" customHeight="1">
      <c r="A4" s="342"/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2"/>
      <c r="AG4" s="342"/>
      <c r="AH4" s="342"/>
      <c r="AI4" s="342"/>
      <c r="AJ4" s="342"/>
      <c r="AK4" s="342"/>
      <c r="AL4" s="342"/>
      <c r="AM4" s="342"/>
      <c r="AN4" s="342"/>
      <c r="AO4" s="342"/>
      <c r="AP4" s="342"/>
      <c r="AQ4" s="42"/>
      <c r="AR4" s="42"/>
      <c r="AS4" s="41"/>
      <c r="AT4" s="41"/>
      <c r="AU4" s="41"/>
      <c r="AV4" s="41"/>
      <c r="AW4" s="41"/>
      <c r="AX4" s="41"/>
      <c r="AY4" s="41"/>
      <c r="AZ4" s="41"/>
      <c r="BM4" s="346" t="s">
        <v>356</v>
      </c>
      <c r="BN4" s="346"/>
      <c r="BO4" s="346"/>
      <c r="BP4" s="346"/>
      <c r="BQ4" s="346"/>
      <c r="BR4" s="346"/>
      <c r="BS4" s="346"/>
      <c r="BT4" s="346"/>
      <c r="BU4" s="346"/>
      <c r="BV4" s="346"/>
      <c r="BW4" s="346"/>
      <c r="BX4" s="346"/>
      <c r="BY4" s="346"/>
      <c r="BZ4" s="346"/>
      <c r="CA4" s="346"/>
      <c r="CB4" s="346"/>
      <c r="CC4" s="346"/>
      <c r="CD4" s="346"/>
      <c r="CE4" s="346"/>
      <c r="CF4" s="346"/>
      <c r="CG4" s="346"/>
      <c r="CH4" s="346"/>
      <c r="CI4" s="346"/>
      <c r="CJ4" s="346"/>
      <c r="CK4" s="346"/>
      <c r="CL4" s="346"/>
      <c r="CM4" s="346"/>
      <c r="CN4" s="346"/>
      <c r="CO4" s="346"/>
      <c r="CP4" s="346"/>
      <c r="CQ4" s="346"/>
      <c r="CR4" s="346"/>
      <c r="CS4" s="346"/>
      <c r="CT4" s="346"/>
      <c r="CU4" s="346"/>
      <c r="CV4" s="346"/>
      <c r="CW4" s="346"/>
      <c r="CX4" s="346"/>
      <c r="CY4" s="346"/>
      <c r="CZ4" s="346"/>
      <c r="DA4" s="346"/>
      <c r="DB4" s="346"/>
      <c r="DC4" s="346"/>
    </row>
    <row r="5" spans="1:65" s="2" customFormat="1" ht="12.7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1"/>
      <c r="AT5" s="41"/>
      <c r="AU5" s="41"/>
      <c r="AV5" s="41"/>
      <c r="AW5" s="41"/>
      <c r="AX5" s="41"/>
      <c r="AY5" s="41"/>
      <c r="AZ5" s="41"/>
      <c r="BM5" s="8"/>
    </row>
    <row r="6" spans="1:65" s="2" customFormat="1" ht="15.75" customHeight="1">
      <c r="A6" s="342"/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1"/>
      <c r="AT6" s="41"/>
      <c r="AU6" s="41"/>
      <c r="AV6" s="41"/>
      <c r="AW6" s="41"/>
      <c r="AX6" s="41"/>
      <c r="AY6" s="41"/>
      <c r="AZ6" s="41"/>
      <c r="BM6" s="8"/>
    </row>
    <row r="7" s="2" customFormat="1" ht="11.25" customHeight="1">
      <c r="BM7" s="8"/>
    </row>
    <row r="8" s="2" customFormat="1" ht="11.25" customHeight="1">
      <c r="BM8" s="8"/>
    </row>
    <row r="9" s="2" customFormat="1" ht="11.25" customHeight="1">
      <c r="BM9" s="8"/>
    </row>
    <row r="10" ht="9.75" customHeight="1">
      <c r="N10" s="2"/>
    </row>
    <row r="11" spans="1:108" ht="15.75">
      <c r="A11" s="347" t="s">
        <v>28</v>
      </c>
      <c r="B11" s="347"/>
      <c r="C11" s="347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Y11" s="347"/>
      <c r="Z11" s="347"/>
      <c r="AA11" s="347"/>
      <c r="AB11" s="347"/>
      <c r="AC11" s="347"/>
      <c r="AD11" s="347"/>
      <c r="AE11" s="347"/>
      <c r="AF11" s="347"/>
      <c r="AG11" s="347"/>
      <c r="AH11" s="347"/>
      <c r="AI11" s="347"/>
      <c r="AJ11" s="347"/>
      <c r="AK11" s="347"/>
      <c r="AL11" s="347"/>
      <c r="AM11" s="347"/>
      <c r="AN11" s="347"/>
      <c r="AO11" s="347"/>
      <c r="AP11" s="347"/>
      <c r="AQ11" s="347"/>
      <c r="AR11" s="347"/>
      <c r="AS11" s="347"/>
      <c r="AT11" s="347"/>
      <c r="AU11" s="347"/>
      <c r="AV11" s="347"/>
      <c r="AW11" s="347"/>
      <c r="AX11" s="347"/>
      <c r="AY11" s="347"/>
      <c r="AZ11" s="347"/>
      <c r="BA11" s="347"/>
      <c r="BB11" s="347"/>
      <c r="BC11" s="347"/>
      <c r="BD11" s="347"/>
      <c r="BE11" s="347"/>
      <c r="BF11" s="347"/>
      <c r="BG11" s="347"/>
      <c r="BH11" s="347"/>
      <c r="BI11" s="347"/>
      <c r="BJ11" s="347"/>
      <c r="BK11" s="347"/>
      <c r="BL11" s="347"/>
      <c r="BM11" s="347"/>
      <c r="BN11" s="347"/>
      <c r="BO11" s="347"/>
      <c r="BP11" s="347"/>
      <c r="BQ11" s="347"/>
      <c r="BR11" s="347"/>
      <c r="BS11" s="347"/>
      <c r="BT11" s="347"/>
      <c r="BU11" s="347"/>
      <c r="BV11" s="347"/>
      <c r="BW11" s="347"/>
      <c r="BX11" s="347"/>
      <c r="BY11" s="347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</row>
    <row r="12" spans="1:108" s="11" customFormat="1" ht="16.5">
      <c r="A12" s="348" t="s">
        <v>302</v>
      </c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8"/>
      <c r="Z12" s="348"/>
      <c r="AA12" s="348"/>
      <c r="AB12" s="348"/>
      <c r="AC12" s="348"/>
      <c r="AD12" s="348"/>
      <c r="AE12" s="348"/>
      <c r="AF12" s="348"/>
      <c r="AG12" s="348"/>
      <c r="AH12" s="348"/>
      <c r="AI12" s="348"/>
      <c r="AJ12" s="348"/>
      <c r="AK12" s="348"/>
      <c r="AL12" s="348"/>
      <c r="AM12" s="348"/>
      <c r="AN12" s="348"/>
      <c r="AO12" s="348"/>
      <c r="AP12" s="348"/>
      <c r="AQ12" s="348"/>
      <c r="AR12" s="348"/>
      <c r="AS12" s="348"/>
      <c r="AT12" s="348"/>
      <c r="AU12" s="348"/>
      <c r="AV12" s="348"/>
      <c r="AW12" s="348"/>
      <c r="AX12" s="348"/>
      <c r="AY12" s="348"/>
      <c r="AZ12" s="348"/>
      <c r="BA12" s="348"/>
      <c r="BB12" s="348"/>
      <c r="BC12" s="348"/>
      <c r="BD12" s="348"/>
      <c r="BE12" s="348"/>
      <c r="BF12" s="348"/>
      <c r="BG12" s="348"/>
      <c r="BH12" s="348"/>
      <c r="BI12" s="348"/>
      <c r="BJ12" s="348"/>
      <c r="BK12" s="348"/>
      <c r="BL12" s="348"/>
      <c r="BM12" s="348"/>
      <c r="BN12" s="348"/>
      <c r="BO12" s="348"/>
      <c r="BP12" s="348"/>
      <c r="BQ12" s="348"/>
      <c r="BR12" s="348"/>
      <c r="BS12" s="348"/>
      <c r="BT12" s="348"/>
      <c r="BU12" s="348"/>
      <c r="BV12" s="348"/>
      <c r="BW12" s="348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</row>
    <row r="13" ht="4.5" customHeight="1"/>
    <row r="14" spans="93:108" ht="17.25" customHeight="1">
      <c r="CO14" s="349" t="s">
        <v>29</v>
      </c>
      <c r="CP14" s="349"/>
      <c r="CQ14" s="349"/>
      <c r="CR14" s="349"/>
      <c r="CS14" s="349"/>
      <c r="CT14" s="349"/>
      <c r="CU14" s="349"/>
      <c r="CV14" s="349"/>
      <c r="CW14" s="349"/>
      <c r="CX14" s="349"/>
      <c r="CY14" s="349"/>
      <c r="CZ14" s="349"/>
      <c r="DA14" s="349"/>
      <c r="DB14" s="349"/>
      <c r="DC14" s="349"/>
      <c r="DD14" s="349"/>
    </row>
    <row r="15" spans="91:108" ht="15" customHeight="1">
      <c r="CM15" s="12" t="s">
        <v>30</v>
      </c>
      <c r="CO15" s="350"/>
      <c r="CP15" s="351"/>
      <c r="CQ15" s="351"/>
      <c r="CR15" s="351"/>
      <c r="CS15" s="351"/>
      <c r="CT15" s="351"/>
      <c r="CU15" s="351"/>
      <c r="CV15" s="351"/>
      <c r="CW15" s="351"/>
      <c r="CX15" s="351"/>
      <c r="CY15" s="351"/>
      <c r="CZ15" s="351"/>
      <c r="DA15" s="351"/>
      <c r="DB15" s="351"/>
      <c r="DC15" s="351"/>
      <c r="DD15" s="352"/>
    </row>
    <row r="16" spans="1:108" ht="15" customHeight="1">
      <c r="A16" s="353" t="s">
        <v>357</v>
      </c>
      <c r="B16" s="353"/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3"/>
      <c r="X16" s="353"/>
      <c r="Y16" s="353"/>
      <c r="Z16" s="353"/>
      <c r="AA16" s="353"/>
      <c r="AB16" s="353"/>
      <c r="AC16" s="353"/>
      <c r="AD16" s="353"/>
      <c r="AE16" s="353"/>
      <c r="AF16" s="353"/>
      <c r="AG16" s="353"/>
      <c r="AH16" s="353"/>
      <c r="AI16" s="353"/>
      <c r="AJ16" s="353"/>
      <c r="AK16" s="353"/>
      <c r="AL16" s="353"/>
      <c r="AM16" s="353"/>
      <c r="AN16" s="353"/>
      <c r="AO16" s="353"/>
      <c r="AP16" s="353"/>
      <c r="AQ16" s="353"/>
      <c r="AR16" s="353"/>
      <c r="AS16" s="353"/>
      <c r="AT16" s="353"/>
      <c r="AU16" s="353"/>
      <c r="AV16" s="353"/>
      <c r="AW16" s="353"/>
      <c r="AX16" s="353"/>
      <c r="AY16" s="353"/>
      <c r="AZ16" s="353"/>
      <c r="BA16" s="353"/>
      <c r="BB16" s="353"/>
      <c r="BC16" s="353"/>
      <c r="BD16" s="353"/>
      <c r="BE16" s="353"/>
      <c r="BF16" s="353"/>
      <c r="BG16" s="353"/>
      <c r="BH16" s="353"/>
      <c r="BI16" s="353"/>
      <c r="BJ16" s="353"/>
      <c r="BK16" s="353"/>
      <c r="BL16" s="353"/>
      <c r="BM16" s="353"/>
      <c r="BN16" s="353"/>
      <c r="BO16" s="353"/>
      <c r="BP16" s="353"/>
      <c r="BQ16" s="353"/>
      <c r="BR16" s="353"/>
      <c r="BS16" s="353"/>
      <c r="BT16" s="353"/>
      <c r="BU16" s="353"/>
      <c r="BV16" s="353"/>
      <c r="BW16" s="353"/>
      <c r="BX16" s="353"/>
      <c r="BY16" s="12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128" t="s">
        <v>31</v>
      </c>
      <c r="CN16" s="77"/>
      <c r="CO16" s="350" t="s">
        <v>358</v>
      </c>
      <c r="CP16" s="351"/>
      <c r="CQ16" s="351"/>
      <c r="CR16" s="351"/>
      <c r="CS16" s="351"/>
      <c r="CT16" s="351"/>
      <c r="CU16" s="351"/>
      <c r="CV16" s="351"/>
      <c r="CW16" s="351"/>
      <c r="CX16" s="351"/>
      <c r="CY16" s="351"/>
      <c r="CZ16" s="351"/>
      <c r="DA16" s="351"/>
      <c r="DB16" s="351"/>
      <c r="DC16" s="351"/>
      <c r="DD16" s="352"/>
    </row>
    <row r="17" spans="77:108" ht="15" customHeight="1">
      <c r="BY17" s="13"/>
      <c r="BZ17" s="13"/>
      <c r="CM17" s="12"/>
      <c r="CO17" s="350"/>
      <c r="CP17" s="351"/>
      <c r="CQ17" s="351"/>
      <c r="CR17" s="351"/>
      <c r="CS17" s="351"/>
      <c r="CT17" s="351"/>
      <c r="CU17" s="351"/>
      <c r="CV17" s="351"/>
      <c r="CW17" s="351"/>
      <c r="CX17" s="351"/>
      <c r="CY17" s="351"/>
      <c r="CZ17" s="351"/>
      <c r="DA17" s="351"/>
      <c r="DB17" s="351"/>
      <c r="DC17" s="351"/>
      <c r="DD17" s="352"/>
    </row>
    <row r="18" spans="77:108" ht="2.25" customHeight="1">
      <c r="BY18" s="13"/>
      <c r="BZ18" s="13"/>
      <c r="CM18" s="12"/>
      <c r="CO18" s="350"/>
      <c r="CP18" s="351"/>
      <c r="CQ18" s="351"/>
      <c r="CR18" s="351"/>
      <c r="CS18" s="351"/>
      <c r="CT18" s="351"/>
      <c r="CU18" s="351"/>
      <c r="CV18" s="351"/>
      <c r="CW18" s="351"/>
      <c r="CX18" s="351"/>
      <c r="CY18" s="351"/>
      <c r="CZ18" s="351"/>
      <c r="DA18" s="351"/>
      <c r="DB18" s="351"/>
      <c r="DC18" s="351"/>
      <c r="DD18" s="352"/>
    </row>
    <row r="19" spans="1:108" ht="15" customHeight="1">
      <c r="A19" s="354" t="s">
        <v>333</v>
      </c>
      <c r="B19" s="354"/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4"/>
      <c r="T19" s="354"/>
      <c r="U19" s="354"/>
      <c r="V19" s="354"/>
      <c r="W19" s="354"/>
      <c r="X19" s="354"/>
      <c r="Y19" s="354"/>
      <c r="Z19" s="354"/>
      <c r="AA19" s="354"/>
      <c r="AB19" s="354"/>
      <c r="AC19" s="354"/>
      <c r="AD19" s="354"/>
      <c r="AE19" s="354"/>
      <c r="AF19" s="354"/>
      <c r="AG19" s="354"/>
      <c r="AH19" s="354"/>
      <c r="AI19" s="354"/>
      <c r="AJ19" s="354"/>
      <c r="AK19" s="354"/>
      <c r="AL19" s="354"/>
      <c r="AM19" s="354"/>
      <c r="AN19" s="354"/>
      <c r="AO19" s="354"/>
      <c r="AP19" s="354"/>
      <c r="AQ19" s="354"/>
      <c r="AR19" s="354"/>
      <c r="AS19" s="354"/>
      <c r="AT19" s="354"/>
      <c r="AU19" s="354"/>
      <c r="AV19" s="354"/>
      <c r="AW19" s="354"/>
      <c r="AX19" s="354"/>
      <c r="AY19" s="354"/>
      <c r="AZ19" s="354"/>
      <c r="BA19" s="354"/>
      <c r="BB19" s="354"/>
      <c r="BC19" s="354"/>
      <c r="BD19" s="354"/>
      <c r="BE19" s="354"/>
      <c r="BF19" s="354"/>
      <c r="BG19" s="354"/>
      <c r="BH19" s="354"/>
      <c r="BI19" s="354"/>
      <c r="BJ19" s="354"/>
      <c r="BK19" s="354"/>
      <c r="BL19" s="354"/>
      <c r="BM19" s="354"/>
      <c r="BN19" s="354"/>
      <c r="BO19" s="354"/>
      <c r="BP19" s="354"/>
      <c r="BQ19" s="354"/>
      <c r="BR19" s="354"/>
      <c r="BS19" s="354"/>
      <c r="BT19" s="354"/>
      <c r="BU19" s="354"/>
      <c r="BV19" s="354"/>
      <c r="BW19" s="354"/>
      <c r="BX19" s="354"/>
      <c r="BY19" s="354"/>
      <c r="BZ19" s="14"/>
      <c r="CM19" s="12" t="s">
        <v>32</v>
      </c>
      <c r="CO19" s="350" t="s">
        <v>113</v>
      </c>
      <c r="CP19" s="351"/>
      <c r="CQ19" s="351"/>
      <c r="CR19" s="351"/>
      <c r="CS19" s="351"/>
      <c r="CT19" s="351"/>
      <c r="CU19" s="351"/>
      <c r="CV19" s="351"/>
      <c r="CW19" s="351"/>
      <c r="CX19" s="351"/>
      <c r="CY19" s="351"/>
      <c r="CZ19" s="351"/>
      <c r="DA19" s="351"/>
      <c r="DB19" s="351"/>
      <c r="DC19" s="351"/>
      <c r="DD19" s="352"/>
    </row>
    <row r="20" spans="1:108" ht="25.5" customHeight="1">
      <c r="A20" s="354"/>
      <c r="B20" s="354"/>
      <c r="C20" s="354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4"/>
      <c r="S20" s="354"/>
      <c r="T20" s="354"/>
      <c r="U20" s="354"/>
      <c r="V20" s="354"/>
      <c r="W20" s="354"/>
      <c r="X20" s="354"/>
      <c r="Y20" s="354"/>
      <c r="Z20" s="354"/>
      <c r="AA20" s="354"/>
      <c r="AB20" s="354"/>
      <c r="AC20" s="354"/>
      <c r="AD20" s="354"/>
      <c r="AE20" s="354"/>
      <c r="AF20" s="354"/>
      <c r="AG20" s="354"/>
      <c r="AH20" s="354"/>
      <c r="AI20" s="354"/>
      <c r="AJ20" s="354"/>
      <c r="AK20" s="354"/>
      <c r="AL20" s="354"/>
      <c r="AM20" s="354"/>
      <c r="AN20" s="354"/>
      <c r="AO20" s="354"/>
      <c r="AP20" s="354"/>
      <c r="AQ20" s="354"/>
      <c r="AR20" s="354"/>
      <c r="AS20" s="354"/>
      <c r="AT20" s="354"/>
      <c r="AU20" s="354"/>
      <c r="AV20" s="354"/>
      <c r="AW20" s="354"/>
      <c r="AX20" s="354"/>
      <c r="AY20" s="354"/>
      <c r="AZ20" s="354"/>
      <c r="BA20" s="354"/>
      <c r="BB20" s="354"/>
      <c r="BC20" s="354"/>
      <c r="BD20" s="354"/>
      <c r="BE20" s="354"/>
      <c r="BF20" s="354"/>
      <c r="BG20" s="354"/>
      <c r="BH20" s="354"/>
      <c r="BI20" s="354"/>
      <c r="BJ20" s="354"/>
      <c r="BK20" s="354"/>
      <c r="BL20" s="354"/>
      <c r="BM20" s="354"/>
      <c r="BN20" s="354"/>
      <c r="BO20" s="354"/>
      <c r="BP20" s="354"/>
      <c r="BQ20" s="354"/>
      <c r="BR20" s="354"/>
      <c r="BS20" s="354"/>
      <c r="BT20" s="354"/>
      <c r="BU20" s="354"/>
      <c r="BV20" s="354"/>
      <c r="BW20" s="354"/>
      <c r="BX20" s="354"/>
      <c r="BY20" s="354"/>
      <c r="BZ20" s="14"/>
      <c r="CM20" s="15"/>
      <c r="CO20" s="350"/>
      <c r="CP20" s="351"/>
      <c r="CQ20" s="351"/>
      <c r="CR20" s="351"/>
      <c r="CS20" s="351"/>
      <c r="CT20" s="351"/>
      <c r="CU20" s="351"/>
      <c r="CV20" s="351"/>
      <c r="CW20" s="351"/>
      <c r="CX20" s="351"/>
      <c r="CY20" s="351"/>
      <c r="CZ20" s="351"/>
      <c r="DA20" s="351"/>
      <c r="DB20" s="351"/>
      <c r="DC20" s="351"/>
      <c r="DD20" s="352"/>
    </row>
    <row r="21" spans="1:108" ht="11.25" customHeight="1">
      <c r="A21" s="355" t="s">
        <v>33</v>
      </c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55"/>
      <c r="N21" s="355"/>
      <c r="O21" s="355"/>
      <c r="P21" s="355"/>
      <c r="Q21" s="355"/>
      <c r="R21" s="355"/>
      <c r="S21" s="355"/>
      <c r="T21" s="355"/>
      <c r="U21" s="355"/>
      <c r="V21" s="355"/>
      <c r="W21" s="355"/>
      <c r="X21" s="355"/>
      <c r="Y21" s="355"/>
      <c r="Z21" s="355"/>
      <c r="AA21" s="355"/>
      <c r="AB21" s="355"/>
      <c r="AC21" s="355"/>
      <c r="AD21" s="355"/>
      <c r="AE21" s="355"/>
      <c r="AF21" s="355"/>
      <c r="AG21" s="355"/>
      <c r="AH21" s="355"/>
      <c r="AI21" s="355"/>
      <c r="AJ21" s="355"/>
      <c r="AK21" s="355"/>
      <c r="AL21" s="355"/>
      <c r="AM21" s="355"/>
      <c r="AN21" s="355"/>
      <c r="AO21" s="355"/>
      <c r="AP21" s="355"/>
      <c r="AQ21" s="355"/>
      <c r="AR21" s="355"/>
      <c r="AS21" s="355"/>
      <c r="AT21" s="355"/>
      <c r="AU21" s="355"/>
      <c r="AV21" s="355"/>
      <c r="AW21" s="355"/>
      <c r="AX21" s="355"/>
      <c r="AY21" s="355"/>
      <c r="AZ21" s="355"/>
      <c r="BA21" s="355"/>
      <c r="BB21" s="355"/>
      <c r="BC21" s="355"/>
      <c r="BD21" s="355"/>
      <c r="BE21" s="355"/>
      <c r="BF21" s="355"/>
      <c r="BG21" s="355"/>
      <c r="BH21" s="355"/>
      <c r="BI21" s="355"/>
      <c r="BJ21" s="355"/>
      <c r="BK21" s="355"/>
      <c r="BL21" s="355"/>
      <c r="BM21" s="355"/>
      <c r="BN21" s="355"/>
      <c r="BO21" s="355"/>
      <c r="BP21" s="355"/>
      <c r="BQ21" s="355"/>
      <c r="BR21" s="355"/>
      <c r="BS21" s="355"/>
      <c r="BT21" s="355"/>
      <c r="BU21" s="355"/>
      <c r="BV21" s="355"/>
      <c r="BW21" s="355"/>
      <c r="BX21" s="355"/>
      <c r="BY21" s="355"/>
      <c r="BZ21" s="14"/>
      <c r="CM21" s="15"/>
      <c r="CO21" s="350"/>
      <c r="CP21" s="351"/>
      <c r="CQ21" s="351"/>
      <c r="CR21" s="351"/>
      <c r="CS21" s="351"/>
      <c r="CT21" s="351"/>
      <c r="CU21" s="351"/>
      <c r="CV21" s="351"/>
      <c r="CW21" s="351"/>
      <c r="CX21" s="351"/>
      <c r="CY21" s="351"/>
      <c r="CZ21" s="351"/>
      <c r="DA21" s="351"/>
      <c r="DB21" s="351"/>
      <c r="DC21" s="351"/>
      <c r="DD21" s="352"/>
    </row>
    <row r="22" spans="44:108" ht="18.75" customHeight="1"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Y22" s="13"/>
      <c r="BZ22" s="13"/>
      <c r="CM22" s="12"/>
      <c r="CO22" s="357"/>
      <c r="CP22" s="358"/>
      <c r="CQ22" s="358"/>
      <c r="CR22" s="358"/>
      <c r="CS22" s="358"/>
      <c r="CT22" s="358"/>
      <c r="CU22" s="358"/>
      <c r="CV22" s="358"/>
      <c r="CW22" s="358"/>
      <c r="CX22" s="358"/>
      <c r="CY22" s="358"/>
      <c r="CZ22" s="358"/>
      <c r="DA22" s="358"/>
      <c r="DB22" s="358"/>
      <c r="DC22" s="358"/>
      <c r="DD22" s="359"/>
    </row>
    <row r="23" spans="1:108" s="18" customFormat="1" ht="18.75" customHeight="1">
      <c r="A23" s="17" t="s">
        <v>34</v>
      </c>
      <c r="X23" s="365" t="s">
        <v>112</v>
      </c>
      <c r="Y23" s="365"/>
      <c r="Z23" s="365"/>
      <c r="AA23" s="365"/>
      <c r="AB23" s="365"/>
      <c r="AC23" s="365"/>
      <c r="AD23" s="365"/>
      <c r="AE23" s="365"/>
      <c r="AF23" s="365"/>
      <c r="AG23" s="365"/>
      <c r="AH23" s="365"/>
      <c r="AI23" s="365"/>
      <c r="AJ23" s="365"/>
      <c r="AK23" s="365"/>
      <c r="AL23" s="365"/>
      <c r="AM23" s="365"/>
      <c r="AN23" s="365"/>
      <c r="AO23" s="365"/>
      <c r="AP23" s="365"/>
      <c r="AQ23" s="365"/>
      <c r="AR23" s="365"/>
      <c r="AS23" s="365"/>
      <c r="AT23" s="365"/>
      <c r="AU23" s="365"/>
      <c r="AV23" s="365"/>
      <c r="AW23" s="365"/>
      <c r="AX23" s="365"/>
      <c r="AY23" s="365"/>
      <c r="AZ23" s="365"/>
      <c r="BA23" s="365"/>
      <c r="BB23" s="365"/>
      <c r="BC23" s="365"/>
      <c r="BD23" s="365"/>
      <c r="BE23" s="365"/>
      <c r="BF23" s="365"/>
      <c r="BG23" s="365"/>
      <c r="BH23" s="365"/>
      <c r="BI23" s="365"/>
      <c r="BJ23" s="365"/>
      <c r="BK23" s="365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CM23" s="20"/>
      <c r="CO23" s="360"/>
      <c r="CP23" s="361"/>
      <c r="CQ23" s="361"/>
      <c r="CR23" s="361"/>
      <c r="CS23" s="361"/>
      <c r="CT23" s="361"/>
      <c r="CU23" s="361"/>
      <c r="CV23" s="361"/>
      <c r="CW23" s="361"/>
      <c r="CX23" s="361"/>
      <c r="CY23" s="361"/>
      <c r="CZ23" s="361"/>
      <c r="DA23" s="361"/>
      <c r="DB23" s="361"/>
      <c r="DC23" s="361"/>
      <c r="DD23" s="362"/>
    </row>
    <row r="24" spans="1:108" s="18" customFormat="1" ht="16.5" customHeight="1">
      <c r="A24" s="21" t="s">
        <v>35</v>
      </c>
      <c r="B24" s="17"/>
      <c r="CM24" s="22" t="s">
        <v>36</v>
      </c>
      <c r="CO24" s="360" t="s">
        <v>108</v>
      </c>
      <c r="CP24" s="361"/>
      <c r="CQ24" s="361"/>
      <c r="CR24" s="361"/>
      <c r="CS24" s="361"/>
      <c r="CT24" s="361"/>
      <c r="CU24" s="361"/>
      <c r="CV24" s="361"/>
      <c r="CW24" s="361"/>
      <c r="CX24" s="361"/>
      <c r="CY24" s="361"/>
      <c r="CZ24" s="361"/>
      <c r="DA24" s="361"/>
      <c r="DB24" s="361"/>
      <c r="DC24" s="361"/>
      <c r="DD24" s="362"/>
    </row>
    <row r="25" spans="1:108" s="18" customFormat="1" ht="3" customHeight="1">
      <c r="A25" s="23"/>
      <c r="BX25" s="23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</row>
    <row r="26" spans="1:108" ht="33" customHeight="1">
      <c r="A26" s="363" t="s">
        <v>102</v>
      </c>
      <c r="B26" s="363"/>
      <c r="C26" s="363"/>
      <c r="D26" s="363"/>
      <c r="E26" s="363"/>
      <c r="F26" s="363"/>
      <c r="G26" s="363"/>
      <c r="H26" s="363"/>
      <c r="I26" s="363"/>
      <c r="J26" s="363"/>
      <c r="K26" s="363"/>
      <c r="L26" s="363"/>
      <c r="M26" s="363"/>
      <c r="N26" s="363"/>
      <c r="O26" s="363"/>
      <c r="P26" s="363"/>
      <c r="Q26" s="363"/>
      <c r="R26" s="363"/>
      <c r="S26" s="363"/>
      <c r="T26" s="363"/>
      <c r="U26" s="363"/>
      <c r="V26" s="363"/>
      <c r="W26" s="363"/>
      <c r="X26" s="363"/>
      <c r="Y26" s="363"/>
      <c r="Z26" s="363"/>
      <c r="AA26" s="363"/>
      <c r="AB26" s="363"/>
      <c r="AC26" s="363"/>
      <c r="AD26" s="363"/>
      <c r="AE26" s="363"/>
      <c r="AF26" s="363"/>
      <c r="AG26" s="363"/>
      <c r="AH26" s="363"/>
      <c r="AI26" s="363"/>
      <c r="AJ26" s="363"/>
      <c r="AK26" s="363"/>
      <c r="AL26" s="363"/>
      <c r="AM26" s="363"/>
      <c r="AN26" s="363"/>
      <c r="AO26" s="363"/>
      <c r="AP26" s="363"/>
      <c r="AQ26" s="363"/>
      <c r="AR26" s="363"/>
      <c r="AS26" s="363"/>
      <c r="AT26" s="363"/>
      <c r="AU26" s="363"/>
      <c r="AV26" s="363"/>
      <c r="AW26" s="363"/>
      <c r="AX26" s="363"/>
      <c r="AY26" s="363"/>
      <c r="AZ26" s="363"/>
      <c r="BA26" s="363"/>
      <c r="BB26" s="363"/>
      <c r="BC26" s="363"/>
      <c r="BD26" s="363"/>
      <c r="BE26" s="363"/>
      <c r="BF26" s="363"/>
      <c r="BG26" s="363"/>
      <c r="BH26" s="363"/>
      <c r="BI26" s="363"/>
      <c r="BJ26" s="363"/>
      <c r="BK26" s="363"/>
      <c r="BL26" s="363"/>
      <c r="BM26" s="363"/>
      <c r="BN26" s="363"/>
      <c r="BO26" s="363"/>
      <c r="BP26" s="363"/>
      <c r="BQ26" s="363"/>
      <c r="BR26" s="363"/>
      <c r="BS26" s="363"/>
      <c r="BT26" s="363"/>
      <c r="BU26" s="363"/>
      <c r="BV26" s="363"/>
      <c r="BW26" s="363"/>
      <c r="BX26" s="363"/>
      <c r="BY26" s="363"/>
      <c r="BZ26" s="25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</row>
    <row r="27" spans="1:108" ht="12" customHeight="1">
      <c r="A27" s="356" t="s">
        <v>37</v>
      </c>
      <c r="B27" s="356"/>
      <c r="C27" s="356"/>
      <c r="D27" s="356"/>
      <c r="E27" s="356"/>
      <c r="F27" s="356"/>
      <c r="G27" s="356"/>
      <c r="H27" s="356"/>
      <c r="I27" s="356"/>
      <c r="J27" s="356"/>
      <c r="K27" s="356"/>
      <c r="L27" s="356"/>
      <c r="M27" s="356"/>
      <c r="N27" s="356"/>
      <c r="O27" s="356"/>
      <c r="P27" s="356"/>
      <c r="Q27" s="356"/>
      <c r="R27" s="356"/>
      <c r="S27" s="356"/>
      <c r="T27" s="356"/>
      <c r="U27" s="356"/>
      <c r="V27" s="356"/>
      <c r="W27" s="356"/>
      <c r="X27" s="356"/>
      <c r="Y27" s="356"/>
      <c r="Z27" s="356"/>
      <c r="AA27" s="356"/>
      <c r="AB27" s="356"/>
      <c r="AC27" s="356"/>
      <c r="AD27" s="356"/>
      <c r="AE27" s="356"/>
      <c r="AF27" s="356"/>
      <c r="AG27" s="356"/>
      <c r="AH27" s="356"/>
      <c r="AI27" s="356"/>
      <c r="AJ27" s="356"/>
      <c r="AK27" s="356"/>
      <c r="AL27" s="356"/>
      <c r="AM27" s="356"/>
      <c r="AN27" s="356"/>
      <c r="AO27" s="356"/>
      <c r="AP27" s="356"/>
      <c r="AQ27" s="356"/>
      <c r="AR27" s="356"/>
      <c r="AS27" s="356"/>
      <c r="AT27" s="356"/>
      <c r="AU27" s="356"/>
      <c r="AV27" s="356"/>
      <c r="AW27" s="356"/>
      <c r="AX27" s="356"/>
      <c r="AY27" s="356"/>
      <c r="AZ27" s="356"/>
      <c r="BA27" s="356"/>
      <c r="BB27" s="356"/>
      <c r="BC27" s="356"/>
      <c r="BD27" s="356"/>
      <c r="BE27" s="356"/>
      <c r="BF27" s="356"/>
      <c r="BG27" s="356"/>
      <c r="BH27" s="356"/>
      <c r="BI27" s="356"/>
      <c r="BJ27" s="356"/>
      <c r="BK27" s="356"/>
      <c r="BL27" s="356"/>
      <c r="BM27" s="356"/>
      <c r="BN27" s="356"/>
      <c r="BO27" s="356"/>
      <c r="BP27" s="356"/>
      <c r="BQ27" s="356"/>
      <c r="BR27" s="356"/>
      <c r="BS27" s="356"/>
      <c r="BT27" s="356"/>
      <c r="BU27" s="356"/>
      <c r="BV27" s="356"/>
      <c r="BW27" s="356"/>
      <c r="BX27" s="356"/>
      <c r="BY27" s="356"/>
      <c r="BZ27" s="25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</row>
    <row r="28" spans="1:100" ht="15">
      <c r="A28" s="4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7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9"/>
      <c r="CP28" s="29"/>
      <c r="CQ28" s="29"/>
      <c r="CR28" s="29"/>
      <c r="CS28" s="29"/>
      <c r="CT28" s="29"/>
      <c r="CU28" s="29"/>
      <c r="CV28" s="29"/>
    </row>
    <row r="29" spans="1:108" ht="15" customHeight="1">
      <c r="A29" s="364" t="s">
        <v>114</v>
      </c>
      <c r="B29" s="364"/>
      <c r="C29" s="364"/>
      <c r="D29" s="364"/>
      <c r="E29" s="364"/>
      <c r="F29" s="364"/>
      <c r="G29" s="364"/>
      <c r="H29" s="364"/>
      <c r="I29" s="364"/>
      <c r="J29" s="364"/>
      <c r="K29" s="364"/>
      <c r="L29" s="364"/>
      <c r="M29" s="364"/>
      <c r="N29" s="364"/>
      <c r="O29" s="364"/>
      <c r="P29" s="364"/>
      <c r="Q29" s="364"/>
      <c r="R29" s="364"/>
      <c r="S29" s="364"/>
      <c r="T29" s="364"/>
      <c r="U29" s="364"/>
      <c r="V29" s="364"/>
      <c r="W29" s="364"/>
      <c r="X29" s="364"/>
      <c r="Y29" s="364"/>
      <c r="Z29" s="364"/>
      <c r="AA29" s="364"/>
      <c r="AB29" s="364"/>
      <c r="AC29" s="364"/>
      <c r="AD29" s="364"/>
      <c r="AE29" s="364"/>
      <c r="AF29" s="364"/>
      <c r="AG29" s="364"/>
      <c r="AH29" s="364"/>
      <c r="AI29" s="364"/>
      <c r="AJ29" s="364"/>
      <c r="AK29" s="364"/>
      <c r="AL29" s="364"/>
      <c r="AM29" s="364"/>
      <c r="AN29" s="364"/>
      <c r="AO29" s="364"/>
      <c r="AP29" s="364"/>
      <c r="AQ29" s="364"/>
      <c r="AR29" s="364"/>
      <c r="AS29" s="364"/>
      <c r="AT29" s="364"/>
      <c r="AU29" s="364"/>
      <c r="AV29" s="364"/>
      <c r="AW29" s="364"/>
      <c r="AX29" s="364"/>
      <c r="AY29" s="364"/>
      <c r="AZ29" s="364"/>
      <c r="BA29" s="364"/>
      <c r="BB29" s="364"/>
      <c r="BC29" s="364"/>
      <c r="BD29" s="364"/>
      <c r="BE29" s="364"/>
      <c r="BF29" s="364"/>
      <c r="BG29" s="364"/>
      <c r="BH29" s="364"/>
      <c r="BI29" s="364"/>
      <c r="BJ29" s="364"/>
      <c r="BK29" s="364"/>
      <c r="BL29" s="364"/>
      <c r="BM29" s="364"/>
      <c r="BN29" s="364"/>
      <c r="BO29" s="364"/>
      <c r="BP29" s="364"/>
      <c r="BQ29" s="364"/>
      <c r="BR29" s="364"/>
      <c r="BS29" s="364"/>
      <c r="BT29" s="364"/>
      <c r="BU29" s="364"/>
      <c r="BV29" s="364"/>
      <c r="BW29" s="364"/>
      <c r="BX29" s="364"/>
      <c r="BY29" s="364"/>
      <c r="BZ29" s="30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</row>
    <row r="30" spans="1:108" ht="13.5" customHeight="1">
      <c r="A30" s="356" t="s">
        <v>38</v>
      </c>
      <c r="B30" s="356"/>
      <c r="C30" s="356"/>
      <c r="D30" s="356"/>
      <c r="E30" s="356"/>
      <c r="F30" s="356"/>
      <c r="G30" s="356"/>
      <c r="H30" s="356"/>
      <c r="I30" s="356"/>
      <c r="J30" s="356"/>
      <c r="K30" s="356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6"/>
      <c r="AA30" s="356"/>
      <c r="AB30" s="356"/>
      <c r="AC30" s="356"/>
      <c r="AD30" s="356"/>
      <c r="AE30" s="356"/>
      <c r="AF30" s="356"/>
      <c r="AG30" s="356"/>
      <c r="AH30" s="356"/>
      <c r="AI30" s="356"/>
      <c r="AJ30" s="356"/>
      <c r="AK30" s="356"/>
      <c r="AL30" s="356"/>
      <c r="AM30" s="356"/>
      <c r="AN30" s="356"/>
      <c r="AO30" s="356"/>
      <c r="AP30" s="356"/>
      <c r="AQ30" s="356"/>
      <c r="AR30" s="356"/>
      <c r="AS30" s="356"/>
      <c r="AT30" s="356"/>
      <c r="AU30" s="356"/>
      <c r="AV30" s="356"/>
      <c r="AW30" s="356"/>
      <c r="AX30" s="356"/>
      <c r="AY30" s="356"/>
      <c r="AZ30" s="356"/>
      <c r="BA30" s="356"/>
      <c r="BB30" s="356"/>
      <c r="BC30" s="356"/>
      <c r="BD30" s="356"/>
      <c r="BE30" s="356"/>
      <c r="BF30" s="356"/>
      <c r="BG30" s="356"/>
      <c r="BH30" s="356"/>
      <c r="BI30" s="356"/>
      <c r="BJ30" s="356"/>
      <c r="BK30" s="356"/>
      <c r="BL30" s="356"/>
      <c r="BM30" s="356"/>
      <c r="BN30" s="356"/>
      <c r="BO30" s="356"/>
      <c r="BP30" s="356"/>
      <c r="BQ30" s="356"/>
      <c r="BR30" s="356"/>
      <c r="BS30" s="356"/>
      <c r="BT30" s="356"/>
      <c r="BU30" s="356"/>
      <c r="BV30" s="356"/>
      <c r="BW30" s="356"/>
      <c r="BX30" s="356"/>
      <c r="BY30" s="356"/>
      <c r="BZ30" s="30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</row>
    <row r="31" spans="1:108" ht="1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</row>
    <row r="32" spans="1:108" s="3" customFormat="1" ht="14.25">
      <c r="A32" s="278"/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8"/>
      <c r="AA32" s="278"/>
      <c r="AB32" s="278"/>
      <c r="AC32" s="278"/>
      <c r="AD32" s="278"/>
      <c r="AE32" s="278"/>
      <c r="AF32" s="278"/>
      <c r="AG32" s="278"/>
      <c r="AH32" s="278"/>
      <c r="AI32" s="278"/>
      <c r="AJ32" s="278"/>
      <c r="AK32" s="278"/>
      <c r="AL32" s="278"/>
      <c r="AM32" s="278"/>
      <c r="AN32" s="278"/>
      <c r="AO32" s="278"/>
      <c r="AP32" s="278"/>
      <c r="AQ32" s="278"/>
      <c r="AR32" s="278"/>
      <c r="AS32" s="278"/>
      <c r="AT32" s="278"/>
      <c r="AU32" s="278"/>
      <c r="AV32" s="278"/>
      <c r="AW32" s="278"/>
      <c r="AX32" s="278"/>
      <c r="AY32" s="278"/>
      <c r="AZ32" s="278"/>
      <c r="BA32" s="278"/>
      <c r="BB32" s="278"/>
      <c r="BC32" s="278"/>
      <c r="BD32" s="278"/>
      <c r="BE32" s="278"/>
      <c r="BF32" s="278"/>
      <c r="BG32" s="278"/>
      <c r="BH32" s="278"/>
      <c r="BI32" s="278"/>
      <c r="BJ32" s="278"/>
      <c r="BK32" s="278"/>
      <c r="BL32" s="278"/>
      <c r="BM32" s="278"/>
      <c r="BN32" s="278"/>
      <c r="BO32" s="278"/>
      <c r="BP32" s="278"/>
      <c r="BQ32" s="278"/>
      <c r="BR32" s="278"/>
      <c r="BS32" s="278"/>
      <c r="BT32" s="278"/>
      <c r="BU32" s="278"/>
      <c r="BV32" s="278"/>
      <c r="BW32" s="278"/>
      <c r="BX32" s="278"/>
      <c r="BY32" s="278"/>
      <c r="BZ32" s="278"/>
      <c r="CA32" s="278"/>
      <c r="CB32" s="278"/>
      <c r="CC32" s="278"/>
      <c r="CD32" s="278"/>
      <c r="CE32" s="278"/>
      <c r="CF32" s="278"/>
      <c r="CG32" s="278"/>
      <c r="CH32" s="278"/>
      <c r="CI32" s="278"/>
      <c r="CJ32" s="278"/>
      <c r="CK32" s="278"/>
      <c r="CL32" s="278"/>
      <c r="CM32" s="278"/>
      <c r="CN32" s="278"/>
      <c r="CO32" s="278"/>
      <c r="CP32" s="278"/>
      <c r="CQ32" s="278"/>
      <c r="CR32" s="278"/>
      <c r="CS32" s="278"/>
      <c r="CT32" s="278"/>
      <c r="CU32" s="278"/>
      <c r="CV32" s="278"/>
      <c r="CW32" s="278"/>
      <c r="CX32" s="278"/>
      <c r="CY32" s="278"/>
      <c r="CZ32" s="278"/>
      <c r="DA32" s="278"/>
      <c r="DB32" s="278"/>
      <c r="DC32" s="278"/>
      <c r="DD32" s="278"/>
    </row>
    <row r="33" ht="15" customHeight="1"/>
    <row r="34" ht="99" customHeight="1"/>
    <row r="35" ht="15.75" customHeight="1"/>
    <row r="36" ht="334.5" customHeight="1"/>
    <row r="37" ht="360" customHeight="1"/>
    <row r="38" ht="15" hidden="1"/>
    <row r="39" ht="15" hidden="1"/>
    <row r="40" ht="15" hidden="1"/>
    <row r="41" ht="15" hidden="1"/>
    <row r="42" ht="15" hidden="1"/>
    <row r="43" ht="15" hidden="1"/>
    <row r="44" ht="9.75" customHeight="1" hidden="1"/>
    <row r="45" ht="15" hidden="1"/>
    <row r="46" ht="15" hidden="1"/>
    <row r="55" ht="117.75" customHeight="1"/>
  </sheetData>
  <sheetProtection/>
  <mergeCells count="30">
    <mergeCell ref="A30:BY30"/>
    <mergeCell ref="CO22:DD22"/>
    <mergeCell ref="CO23:DD23"/>
    <mergeCell ref="CO24:DD24"/>
    <mergeCell ref="A26:BY26"/>
    <mergeCell ref="A27:BY27"/>
    <mergeCell ref="A29:BY29"/>
    <mergeCell ref="X23:BK23"/>
    <mergeCell ref="CO17:DD17"/>
    <mergeCell ref="CO18:DD18"/>
    <mergeCell ref="A19:BY20"/>
    <mergeCell ref="CO19:DD19"/>
    <mergeCell ref="CO20:DD20"/>
    <mergeCell ref="A21:BY21"/>
    <mergeCell ref="CO21:DD21"/>
    <mergeCell ref="A11:BY11"/>
    <mergeCell ref="A12:BW12"/>
    <mergeCell ref="CO14:DD14"/>
    <mergeCell ref="CO15:DD15"/>
    <mergeCell ref="A16:BX16"/>
    <mergeCell ref="CO16:DD16"/>
    <mergeCell ref="A6:W6"/>
    <mergeCell ref="A1:W1"/>
    <mergeCell ref="A4:AP4"/>
    <mergeCell ref="A2:AD2"/>
    <mergeCell ref="A3:AZ3"/>
    <mergeCell ref="BM2:DC2"/>
    <mergeCell ref="BM3:DC3"/>
    <mergeCell ref="BM1:DC1"/>
    <mergeCell ref="BM4:DC4"/>
  </mergeCells>
  <printOptions/>
  <pageMargins left="0.7480314960629921" right="0.7480314960629921" top="0.4724409448818898" bottom="0.4330708661417323" header="0.2362204724409449" footer="0.2362204724409449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4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89.125" style="0" customWidth="1"/>
  </cols>
  <sheetData>
    <row r="1" spans="1:108" ht="14.25">
      <c r="A1" s="273" t="s">
        <v>39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  <c r="BI1" s="273"/>
      <c r="BJ1" s="273"/>
      <c r="BK1" s="273"/>
      <c r="BL1" s="273"/>
      <c r="BM1" s="273"/>
      <c r="BN1" s="273"/>
      <c r="BO1" s="273"/>
      <c r="BP1" s="273"/>
      <c r="BQ1" s="273"/>
      <c r="BR1" s="273"/>
      <c r="BS1" s="273"/>
      <c r="BT1" s="273"/>
      <c r="BU1" s="273"/>
      <c r="BV1" s="273"/>
      <c r="BW1" s="273"/>
      <c r="BX1" s="273"/>
      <c r="BY1" s="273"/>
      <c r="BZ1" s="273"/>
      <c r="CA1" s="273"/>
      <c r="CB1" s="273"/>
      <c r="CC1" s="273"/>
      <c r="CD1" s="273"/>
      <c r="CE1" s="273"/>
      <c r="CF1" s="273"/>
      <c r="CG1" s="273"/>
      <c r="CH1" s="273"/>
      <c r="CI1" s="273"/>
      <c r="CJ1" s="273"/>
      <c r="CK1" s="273"/>
      <c r="CL1" s="273"/>
      <c r="CM1" s="273"/>
      <c r="CN1" s="273"/>
      <c r="CO1" s="273"/>
      <c r="CP1" s="273"/>
      <c r="CQ1" s="273"/>
      <c r="CR1" s="273"/>
      <c r="CS1" s="273"/>
      <c r="CT1" s="273"/>
      <c r="CU1" s="273"/>
      <c r="CV1" s="273"/>
      <c r="CW1" s="273"/>
      <c r="CX1" s="273"/>
      <c r="CY1" s="273"/>
      <c r="CZ1" s="273"/>
      <c r="DA1" s="273"/>
      <c r="DB1" s="273"/>
      <c r="DC1" s="273"/>
      <c r="DD1" s="273"/>
    </row>
    <row r="2" spans="1:108" ht="93.75" customHeight="1">
      <c r="A2" s="275" t="s">
        <v>260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5"/>
      <c r="BP2" s="275"/>
      <c r="BQ2" s="275"/>
      <c r="BR2" s="275"/>
      <c r="BS2" s="275"/>
      <c r="BT2" s="275"/>
      <c r="BU2" s="275"/>
      <c r="BV2" s="275"/>
      <c r="BW2" s="275"/>
      <c r="BX2" s="275"/>
      <c r="BY2" s="275"/>
      <c r="BZ2" s="275"/>
      <c r="CA2" s="275"/>
      <c r="CB2" s="275"/>
      <c r="CC2" s="275"/>
      <c r="CD2" s="275"/>
      <c r="CE2" s="275"/>
      <c r="CF2" s="275"/>
      <c r="CG2" s="275"/>
      <c r="CH2" s="275"/>
      <c r="CI2" s="275"/>
      <c r="CJ2" s="275"/>
      <c r="CK2" s="275"/>
      <c r="CL2" s="275"/>
      <c r="CM2" s="275"/>
      <c r="CN2" s="275"/>
      <c r="CO2" s="275"/>
      <c r="CP2" s="275"/>
      <c r="CQ2" s="275"/>
      <c r="CR2" s="275"/>
      <c r="CS2" s="275"/>
      <c r="CT2" s="275"/>
      <c r="CU2" s="275"/>
      <c r="CV2" s="275"/>
      <c r="CW2" s="275"/>
      <c r="CX2" s="275"/>
      <c r="CY2" s="275"/>
      <c r="CZ2" s="275"/>
      <c r="DA2" s="275"/>
      <c r="DB2" s="275"/>
      <c r="DC2" s="275"/>
      <c r="DD2" s="275"/>
    </row>
    <row r="3" spans="1:108" ht="17.25" customHeight="1">
      <c r="A3" s="276" t="s">
        <v>40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  <c r="BK3" s="276"/>
      <c r="BL3" s="276"/>
      <c r="BM3" s="276"/>
      <c r="BN3" s="276"/>
      <c r="BO3" s="276"/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276"/>
      <c r="CC3" s="276"/>
      <c r="CD3" s="276"/>
      <c r="CE3" s="276"/>
      <c r="CF3" s="276"/>
      <c r="CG3" s="276"/>
      <c r="CH3" s="276"/>
      <c r="CI3" s="276"/>
      <c r="CJ3" s="276"/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276"/>
      <c r="CX3" s="276"/>
      <c r="CY3" s="276"/>
      <c r="CZ3" s="276"/>
      <c r="DA3" s="276"/>
      <c r="DB3" s="276"/>
      <c r="DC3" s="276"/>
      <c r="DD3" s="276"/>
    </row>
    <row r="4" spans="1:108" ht="315.75" customHeight="1">
      <c r="A4" s="275" t="s">
        <v>246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  <c r="AM4" s="275"/>
      <c r="AN4" s="275"/>
      <c r="AO4" s="275"/>
      <c r="AP4" s="275"/>
      <c r="AQ4" s="275"/>
      <c r="AR4" s="275"/>
      <c r="AS4" s="275"/>
      <c r="AT4" s="275"/>
      <c r="AU4" s="275"/>
      <c r="AV4" s="275"/>
      <c r="AW4" s="275"/>
      <c r="AX4" s="275"/>
      <c r="AY4" s="275"/>
      <c r="AZ4" s="275"/>
      <c r="BA4" s="275"/>
      <c r="BB4" s="275"/>
      <c r="BC4" s="275"/>
      <c r="BD4" s="275"/>
      <c r="BE4" s="275"/>
      <c r="BF4" s="275"/>
      <c r="BG4" s="275"/>
      <c r="BH4" s="275"/>
      <c r="BI4" s="275"/>
      <c r="BJ4" s="275"/>
      <c r="BK4" s="275"/>
      <c r="BL4" s="275"/>
      <c r="BM4" s="275"/>
      <c r="BN4" s="275"/>
      <c r="BO4" s="275"/>
      <c r="BP4" s="275"/>
      <c r="BQ4" s="275"/>
      <c r="BR4" s="275"/>
      <c r="BS4" s="275"/>
      <c r="BT4" s="275"/>
      <c r="BU4" s="275"/>
      <c r="BV4" s="275"/>
      <c r="BW4" s="275"/>
      <c r="BX4" s="275"/>
      <c r="BY4" s="275"/>
      <c r="BZ4" s="275"/>
      <c r="CA4" s="275"/>
      <c r="CB4" s="275"/>
      <c r="CC4" s="275"/>
      <c r="CD4" s="275"/>
      <c r="CE4" s="275"/>
      <c r="CF4" s="275"/>
      <c r="CG4" s="275"/>
      <c r="CH4" s="275"/>
      <c r="CI4" s="275"/>
      <c r="CJ4" s="275"/>
      <c r="CK4" s="275"/>
      <c r="CL4" s="275"/>
      <c r="CM4" s="275"/>
      <c r="CN4" s="275"/>
      <c r="CO4" s="275"/>
      <c r="CP4" s="275"/>
      <c r="CQ4" s="275"/>
      <c r="CR4" s="275"/>
      <c r="CS4" s="275"/>
      <c r="CT4" s="275"/>
      <c r="CU4" s="275"/>
      <c r="CV4" s="275"/>
      <c r="CW4" s="275"/>
      <c r="CX4" s="275"/>
      <c r="CY4" s="275"/>
      <c r="CZ4" s="275"/>
      <c r="DA4" s="275"/>
      <c r="DB4" s="275"/>
      <c r="DC4" s="275"/>
      <c r="DD4" s="275"/>
    </row>
    <row r="5" spans="1:108" ht="392.25" customHeight="1">
      <c r="A5" s="277" t="s">
        <v>286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77"/>
      <c r="AQ5" s="277"/>
      <c r="AR5" s="277"/>
      <c r="AS5" s="277"/>
      <c r="AT5" s="277"/>
      <c r="AU5" s="277"/>
      <c r="AV5" s="277"/>
      <c r="AW5" s="277"/>
      <c r="AX5" s="277"/>
      <c r="AY5" s="277"/>
      <c r="AZ5" s="277"/>
      <c r="BA5" s="277"/>
      <c r="BB5" s="277"/>
      <c r="BC5" s="277"/>
      <c r="BD5" s="277"/>
      <c r="BE5" s="277"/>
      <c r="BF5" s="277"/>
      <c r="BG5" s="277"/>
      <c r="BH5" s="277"/>
      <c r="BI5" s="277"/>
      <c r="BJ5" s="277"/>
      <c r="BK5" s="277"/>
      <c r="BL5" s="277"/>
      <c r="BM5" s="277"/>
      <c r="BN5" s="277"/>
      <c r="BO5" s="277"/>
      <c r="BP5" s="277"/>
      <c r="BQ5" s="277"/>
      <c r="BR5" s="277"/>
      <c r="BS5" s="277"/>
      <c r="BT5" s="277"/>
      <c r="BU5" s="277"/>
      <c r="BV5" s="277"/>
      <c r="BW5" s="277"/>
      <c r="BX5" s="277"/>
      <c r="BY5" s="277"/>
      <c r="BZ5" s="277"/>
      <c r="CA5" s="277"/>
      <c r="CB5" s="277"/>
      <c r="CC5" s="277"/>
      <c r="CD5" s="277"/>
      <c r="CE5" s="277"/>
      <c r="CF5" s="277"/>
      <c r="CG5" s="277"/>
      <c r="CH5" s="277"/>
      <c r="CI5" s="277"/>
      <c r="CJ5" s="277"/>
      <c r="CK5" s="277"/>
      <c r="CL5" s="277"/>
      <c r="CM5" s="277"/>
      <c r="CN5" s="277"/>
      <c r="CO5" s="277"/>
      <c r="CP5" s="277"/>
      <c r="CQ5" s="277"/>
      <c r="CR5" s="277"/>
      <c r="CS5" s="277"/>
      <c r="CT5" s="277"/>
      <c r="CU5" s="277"/>
      <c r="CV5" s="277"/>
      <c r="CW5" s="277"/>
      <c r="CX5" s="277"/>
      <c r="CY5" s="277"/>
      <c r="CZ5" s="277"/>
      <c r="DA5" s="277"/>
      <c r="DB5" s="277"/>
      <c r="DC5" s="277"/>
      <c r="DD5" s="277"/>
    </row>
    <row r="6" spans="1:108" ht="237" customHeight="1">
      <c r="A6" s="212" t="s">
        <v>247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4"/>
      <c r="AS6" s="274"/>
      <c r="AT6" s="274"/>
      <c r="AU6" s="274"/>
      <c r="AV6" s="274"/>
      <c r="AW6" s="274"/>
      <c r="AX6" s="274"/>
      <c r="AY6" s="274"/>
      <c r="AZ6" s="274"/>
      <c r="BA6" s="274"/>
      <c r="BB6" s="274"/>
      <c r="BC6" s="274"/>
      <c r="BD6" s="274"/>
      <c r="BE6" s="274"/>
      <c r="BF6" s="274"/>
      <c r="BG6" s="274"/>
      <c r="BH6" s="274"/>
      <c r="BI6" s="274"/>
      <c r="BJ6" s="274"/>
      <c r="BK6" s="274"/>
      <c r="BL6" s="274"/>
      <c r="BM6" s="274"/>
      <c r="BN6" s="274"/>
      <c r="BO6" s="274"/>
      <c r="BP6" s="274"/>
      <c r="BQ6" s="274"/>
      <c r="BR6" s="274"/>
      <c r="BS6" s="274"/>
      <c r="BT6" s="274"/>
      <c r="BU6" s="274"/>
      <c r="BV6" s="274"/>
      <c r="BW6" s="274"/>
      <c r="BX6" s="274"/>
      <c r="BY6" s="274"/>
      <c r="BZ6" s="274"/>
      <c r="CA6" s="274"/>
      <c r="CB6" s="274"/>
      <c r="CC6" s="274"/>
      <c r="CD6" s="274"/>
      <c r="CE6" s="274"/>
      <c r="CF6" s="274"/>
      <c r="CG6" s="274"/>
      <c r="CH6" s="274"/>
      <c r="CI6" s="274"/>
      <c r="CJ6" s="274"/>
      <c r="CK6" s="274"/>
      <c r="CL6" s="274"/>
      <c r="CM6" s="274"/>
      <c r="CN6" s="274"/>
      <c r="CO6" s="274"/>
      <c r="CP6" s="274"/>
      <c r="CQ6" s="274"/>
      <c r="CR6" s="274"/>
      <c r="CS6" s="274"/>
      <c r="CT6" s="274"/>
      <c r="CU6" s="274"/>
      <c r="CV6" s="274"/>
      <c r="CW6" s="274"/>
      <c r="CX6" s="274"/>
      <c r="CY6" s="274"/>
      <c r="CZ6" s="274"/>
      <c r="DA6" s="274"/>
      <c r="DB6" s="274"/>
      <c r="DC6" s="274"/>
      <c r="DD6" s="274"/>
    </row>
    <row r="7" spans="1:108" ht="12.75">
      <c r="A7" s="274"/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74"/>
      <c r="AR7" s="274"/>
      <c r="AS7" s="274"/>
      <c r="AT7" s="274"/>
      <c r="AU7" s="274"/>
      <c r="AV7" s="274"/>
      <c r="AW7" s="274"/>
      <c r="AX7" s="274"/>
      <c r="AY7" s="274"/>
      <c r="AZ7" s="274"/>
      <c r="BA7" s="274"/>
      <c r="BB7" s="274"/>
      <c r="BC7" s="274"/>
      <c r="BD7" s="274"/>
      <c r="BE7" s="274"/>
      <c r="BF7" s="274"/>
      <c r="BG7" s="274"/>
      <c r="BH7" s="274"/>
      <c r="BI7" s="274"/>
      <c r="BJ7" s="274"/>
      <c r="BK7" s="274"/>
      <c r="BL7" s="274"/>
      <c r="BM7" s="274"/>
      <c r="BN7" s="274"/>
      <c r="BO7" s="274"/>
      <c r="BP7" s="274"/>
      <c r="BQ7" s="274"/>
      <c r="BR7" s="274"/>
      <c r="BS7" s="274"/>
      <c r="BT7" s="274"/>
      <c r="BU7" s="274"/>
      <c r="BV7" s="274"/>
      <c r="BW7" s="274"/>
      <c r="BX7" s="274"/>
      <c r="BY7" s="274"/>
      <c r="BZ7" s="274"/>
      <c r="CA7" s="274"/>
      <c r="CB7" s="274"/>
      <c r="CC7" s="274"/>
      <c r="CD7" s="274"/>
      <c r="CE7" s="274"/>
      <c r="CF7" s="274"/>
      <c r="CG7" s="274"/>
      <c r="CH7" s="274"/>
      <c r="CI7" s="274"/>
      <c r="CJ7" s="274"/>
      <c r="CK7" s="274"/>
      <c r="CL7" s="274"/>
      <c r="CM7" s="274"/>
      <c r="CN7" s="274"/>
      <c r="CO7" s="274"/>
      <c r="CP7" s="274"/>
      <c r="CQ7" s="274"/>
      <c r="CR7" s="274"/>
      <c r="CS7" s="274"/>
      <c r="CT7" s="274"/>
      <c r="CU7" s="274"/>
      <c r="CV7" s="274"/>
      <c r="CW7" s="274"/>
      <c r="CX7" s="274"/>
      <c r="CY7" s="274"/>
      <c r="CZ7" s="274"/>
      <c r="DA7" s="274"/>
      <c r="DB7" s="274"/>
      <c r="DC7" s="274"/>
      <c r="DD7" s="274"/>
    </row>
    <row r="8" spans="1:108" ht="12.75">
      <c r="A8" s="274"/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4"/>
      <c r="AS8" s="274"/>
      <c r="AT8" s="274"/>
      <c r="AU8" s="274"/>
      <c r="AV8" s="274"/>
      <c r="AW8" s="274"/>
      <c r="AX8" s="274"/>
      <c r="AY8" s="274"/>
      <c r="AZ8" s="274"/>
      <c r="BA8" s="274"/>
      <c r="BB8" s="274"/>
      <c r="BC8" s="274"/>
      <c r="BD8" s="274"/>
      <c r="BE8" s="274"/>
      <c r="BF8" s="274"/>
      <c r="BG8" s="274"/>
      <c r="BH8" s="274"/>
      <c r="BI8" s="274"/>
      <c r="BJ8" s="274"/>
      <c r="BK8" s="274"/>
      <c r="BL8" s="274"/>
      <c r="BM8" s="274"/>
      <c r="BN8" s="274"/>
      <c r="BO8" s="274"/>
      <c r="BP8" s="274"/>
      <c r="BQ8" s="274"/>
      <c r="BR8" s="274"/>
      <c r="BS8" s="274"/>
      <c r="BT8" s="274"/>
      <c r="BU8" s="274"/>
      <c r="BV8" s="274"/>
      <c r="BW8" s="274"/>
      <c r="BX8" s="274"/>
      <c r="BY8" s="274"/>
      <c r="BZ8" s="274"/>
      <c r="CA8" s="274"/>
      <c r="CB8" s="274"/>
      <c r="CC8" s="274"/>
      <c r="CD8" s="274"/>
      <c r="CE8" s="274"/>
      <c r="CF8" s="274"/>
      <c r="CG8" s="274"/>
      <c r="CH8" s="274"/>
      <c r="CI8" s="274"/>
      <c r="CJ8" s="274"/>
      <c r="CK8" s="274"/>
      <c r="CL8" s="274"/>
      <c r="CM8" s="274"/>
      <c r="CN8" s="274"/>
      <c r="CO8" s="274"/>
      <c r="CP8" s="274"/>
      <c r="CQ8" s="274"/>
      <c r="CR8" s="274"/>
      <c r="CS8" s="274"/>
      <c r="CT8" s="274"/>
      <c r="CU8" s="274"/>
      <c r="CV8" s="274"/>
      <c r="CW8" s="274"/>
      <c r="CX8" s="274"/>
      <c r="CY8" s="274"/>
      <c r="CZ8" s="274"/>
      <c r="DA8" s="274"/>
      <c r="DB8" s="274"/>
      <c r="DC8" s="274"/>
      <c r="DD8" s="274"/>
    </row>
    <row r="9" spans="1:108" ht="12.75">
      <c r="A9" s="274"/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274"/>
      <c r="BE9" s="274"/>
      <c r="BF9" s="274"/>
      <c r="BG9" s="274"/>
      <c r="BH9" s="274"/>
      <c r="BI9" s="274"/>
      <c r="BJ9" s="274"/>
      <c r="BK9" s="274"/>
      <c r="BL9" s="274"/>
      <c r="BM9" s="274"/>
      <c r="BN9" s="274"/>
      <c r="BO9" s="274"/>
      <c r="BP9" s="274"/>
      <c r="BQ9" s="274"/>
      <c r="BR9" s="274"/>
      <c r="BS9" s="274"/>
      <c r="BT9" s="274"/>
      <c r="BU9" s="274"/>
      <c r="BV9" s="274"/>
      <c r="BW9" s="274"/>
      <c r="BX9" s="274"/>
      <c r="BY9" s="274"/>
      <c r="BZ9" s="274"/>
      <c r="CA9" s="274"/>
      <c r="CB9" s="274"/>
      <c r="CC9" s="274"/>
      <c r="CD9" s="274"/>
      <c r="CE9" s="274"/>
      <c r="CF9" s="274"/>
      <c r="CG9" s="274"/>
      <c r="CH9" s="274"/>
      <c r="CI9" s="274"/>
      <c r="CJ9" s="274"/>
      <c r="CK9" s="274"/>
      <c r="CL9" s="274"/>
      <c r="CM9" s="274"/>
      <c r="CN9" s="274"/>
      <c r="CO9" s="274"/>
      <c r="CP9" s="274"/>
      <c r="CQ9" s="274"/>
      <c r="CR9" s="274"/>
      <c r="CS9" s="274"/>
      <c r="CT9" s="274"/>
      <c r="CU9" s="274"/>
      <c r="CV9" s="274"/>
      <c r="CW9" s="274"/>
      <c r="CX9" s="274"/>
      <c r="CY9" s="274"/>
      <c r="CZ9" s="274"/>
      <c r="DA9" s="274"/>
      <c r="DB9" s="274"/>
      <c r="DC9" s="274"/>
      <c r="DD9" s="274"/>
    </row>
    <row r="10" spans="1:108" ht="12.75">
      <c r="A10" s="274"/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74"/>
      <c r="BD10" s="274"/>
      <c r="BE10" s="274"/>
      <c r="BF10" s="274"/>
      <c r="BG10" s="274"/>
      <c r="BH10" s="274"/>
      <c r="BI10" s="274"/>
      <c r="BJ10" s="274"/>
      <c r="BK10" s="274"/>
      <c r="BL10" s="274"/>
      <c r="BM10" s="274"/>
      <c r="BN10" s="274"/>
      <c r="BO10" s="274"/>
      <c r="BP10" s="274"/>
      <c r="BQ10" s="274"/>
      <c r="BR10" s="274"/>
      <c r="BS10" s="274"/>
      <c r="BT10" s="274"/>
      <c r="BU10" s="274"/>
      <c r="BV10" s="274"/>
      <c r="BW10" s="274"/>
      <c r="BX10" s="274"/>
      <c r="BY10" s="274"/>
      <c r="BZ10" s="274"/>
      <c r="CA10" s="274"/>
      <c r="CB10" s="274"/>
      <c r="CC10" s="274"/>
      <c r="CD10" s="274"/>
      <c r="CE10" s="274"/>
      <c r="CF10" s="274"/>
      <c r="CG10" s="274"/>
      <c r="CH10" s="274"/>
      <c r="CI10" s="274"/>
      <c r="CJ10" s="274"/>
      <c r="CK10" s="274"/>
      <c r="CL10" s="274"/>
      <c r="CM10" s="274"/>
      <c r="CN10" s="274"/>
      <c r="CO10" s="274"/>
      <c r="CP10" s="274"/>
      <c r="CQ10" s="274"/>
      <c r="CR10" s="274"/>
      <c r="CS10" s="274"/>
      <c r="CT10" s="274"/>
      <c r="CU10" s="274"/>
      <c r="CV10" s="274"/>
      <c r="CW10" s="274"/>
      <c r="CX10" s="274"/>
      <c r="CY10" s="274"/>
      <c r="CZ10" s="274"/>
      <c r="DA10" s="274"/>
      <c r="DB10" s="274"/>
      <c r="DC10" s="274"/>
      <c r="DD10" s="274"/>
    </row>
    <row r="11" spans="1:108" ht="12.75">
      <c r="A11" s="274"/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  <c r="AM11" s="274"/>
      <c r="AN11" s="274"/>
      <c r="AO11" s="274"/>
      <c r="AP11" s="274"/>
      <c r="AQ11" s="274"/>
      <c r="AR11" s="274"/>
      <c r="AS11" s="274"/>
      <c r="AT11" s="274"/>
      <c r="AU11" s="274"/>
      <c r="AV11" s="274"/>
      <c r="AW11" s="274"/>
      <c r="AX11" s="274"/>
      <c r="AY11" s="274"/>
      <c r="AZ11" s="274"/>
      <c r="BA11" s="274"/>
      <c r="BB11" s="274"/>
      <c r="BC11" s="274"/>
      <c r="BD11" s="274"/>
      <c r="BE11" s="274"/>
      <c r="BF11" s="274"/>
      <c r="BG11" s="274"/>
      <c r="BH11" s="274"/>
      <c r="BI11" s="274"/>
      <c r="BJ11" s="274"/>
      <c r="BK11" s="274"/>
      <c r="BL11" s="274"/>
      <c r="BM11" s="274"/>
      <c r="BN11" s="274"/>
      <c r="BO11" s="274"/>
      <c r="BP11" s="274"/>
      <c r="BQ11" s="274"/>
      <c r="BR11" s="274"/>
      <c r="BS11" s="274"/>
      <c r="BT11" s="274"/>
      <c r="BU11" s="274"/>
      <c r="BV11" s="274"/>
      <c r="BW11" s="274"/>
      <c r="BX11" s="274"/>
      <c r="BY11" s="274"/>
      <c r="BZ11" s="274"/>
      <c r="CA11" s="274"/>
      <c r="CB11" s="274"/>
      <c r="CC11" s="274"/>
      <c r="CD11" s="274"/>
      <c r="CE11" s="274"/>
      <c r="CF11" s="274"/>
      <c r="CG11" s="274"/>
      <c r="CH11" s="274"/>
      <c r="CI11" s="274"/>
      <c r="CJ11" s="274"/>
      <c r="CK11" s="274"/>
      <c r="CL11" s="274"/>
      <c r="CM11" s="274"/>
      <c r="CN11" s="274"/>
      <c r="CO11" s="274"/>
      <c r="CP11" s="274"/>
      <c r="CQ11" s="274"/>
      <c r="CR11" s="274"/>
      <c r="CS11" s="274"/>
      <c r="CT11" s="274"/>
      <c r="CU11" s="274"/>
      <c r="CV11" s="274"/>
      <c r="CW11" s="274"/>
      <c r="CX11" s="274"/>
      <c r="CY11" s="274"/>
      <c r="CZ11" s="274"/>
      <c r="DA11" s="274"/>
      <c r="DB11" s="274"/>
      <c r="DC11" s="274"/>
      <c r="DD11" s="274"/>
    </row>
    <row r="12" spans="1:108" ht="12.75">
      <c r="A12" s="274"/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4"/>
      <c r="AK12" s="274"/>
      <c r="AL12" s="274"/>
      <c r="AM12" s="274"/>
      <c r="AN12" s="274"/>
      <c r="AO12" s="274"/>
      <c r="AP12" s="274"/>
      <c r="AQ12" s="274"/>
      <c r="AR12" s="274"/>
      <c r="AS12" s="274"/>
      <c r="AT12" s="274"/>
      <c r="AU12" s="274"/>
      <c r="AV12" s="274"/>
      <c r="AW12" s="274"/>
      <c r="AX12" s="274"/>
      <c r="AY12" s="274"/>
      <c r="AZ12" s="274"/>
      <c r="BA12" s="274"/>
      <c r="BB12" s="274"/>
      <c r="BC12" s="274"/>
      <c r="BD12" s="274"/>
      <c r="BE12" s="274"/>
      <c r="BF12" s="274"/>
      <c r="BG12" s="274"/>
      <c r="BH12" s="274"/>
      <c r="BI12" s="274"/>
      <c r="BJ12" s="274"/>
      <c r="BK12" s="274"/>
      <c r="BL12" s="274"/>
      <c r="BM12" s="274"/>
      <c r="BN12" s="274"/>
      <c r="BO12" s="274"/>
      <c r="BP12" s="274"/>
      <c r="BQ12" s="274"/>
      <c r="BR12" s="274"/>
      <c r="BS12" s="274"/>
      <c r="BT12" s="274"/>
      <c r="BU12" s="274"/>
      <c r="BV12" s="274"/>
      <c r="BW12" s="274"/>
      <c r="BX12" s="274"/>
      <c r="BY12" s="274"/>
      <c r="BZ12" s="274"/>
      <c r="CA12" s="274"/>
      <c r="CB12" s="274"/>
      <c r="CC12" s="274"/>
      <c r="CD12" s="274"/>
      <c r="CE12" s="274"/>
      <c r="CF12" s="274"/>
      <c r="CG12" s="274"/>
      <c r="CH12" s="274"/>
      <c r="CI12" s="274"/>
      <c r="CJ12" s="274"/>
      <c r="CK12" s="274"/>
      <c r="CL12" s="274"/>
      <c r="CM12" s="274"/>
      <c r="CN12" s="274"/>
      <c r="CO12" s="274"/>
      <c r="CP12" s="274"/>
      <c r="CQ12" s="274"/>
      <c r="CR12" s="274"/>
      <c r="CS12" s="274"/>
      <c r="CT12" s="274"/>
      <c r="CU12" s="274"/>
      <c r="CV12" s="274"/>
      <c r="CW12" s="274"/>
      <c r="CX12" s="274"/>
      <c r="CY12" s="274"/>
      <c r="CZ12" s="274"/>
      <c r="DA12" s="274"/>
      <c r="DB12" s="274"/>
      <c r="DC12" s="274"/>
      <c r="DD12" s="274"/>
    </row>
    <row r="13" spans="1:108" ht="12.75">
      <c r="A13" s="274"/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4"/>
      <c r="AN13" s="274"/>
      <c r="AO13" s="274"/>
      <c r="AP13" s="274"/>
      <c r="AQ13" s="274"/>
      <c r="AR13" s="274"/>
      <c r="AS13" s="274"/>
      <c r="AT13" s="274"/>
      <c r="AU13" s="274"/>
      <c r="AV13" s="274"/>
      <c r="AW13" s="274"/>
      <c r="AX13" s="274"/>
      <c r="AY13" s="274"/>
      <c r="AZ13" s="274"/>
      <c r="BA13" s="274"/>
      <c r="BB13" s="274"/>
      <c r="BC13" s="274"/>
      <c r="BD13" s="274"/>
      <c r="BE13" s="274"/>
      <c r="BF13" s="274"/>
      <c r="BG13" s="274"/>
      <c r="BH13" s="274"/>
      <c r="BI13" s="274"/>
      <c r="BJ13" s="274"/>
      <c r="BK13" s="274"/>
      <c r="BL13" s="274"/>
      <c r="BM13" s="274"/>
      <c r="BN13" s="274"/>
      <c r="BO13" s="274"/>
      <c r="BP13" s="274"/>
      <c r="BQ13" s="274"/>
      <c r="BR13" s="274"/>
      <c r="BS13" s="274"/>
      <c r="BT13" s="274"/>
      <c r="BU13" s="274"/>
      <c r="BV13" s="274"/>
      <c r="BW13" s="274"/>
      <c r="BX13" s="274"/>
      <c r="BY13" s="274"/>
      <c r="BZ13" s="274"/>
      <c r="CA13" s="274"/>
      <c r="CB13" s="274"/>
      <c r="CC13" s="274"/>
      <c r="CD13" s="274"/>
      <c r="CE13" s="274"/>
      <c r="CF13" s="274"/>
      <c r="CG13" s="274"/>
      <c r="CH13" s="274"/>
      <c r="CI13" s="274"/>
      <c r="CJ13" s="274"/>
      <c r="CK13" s="274"/>
      <c r="CL13" s="274"/>
      <c r="CM13" s="274"/>
      <c r="CN13" s="274"/>
      <c r="CO13" s="274"/>
      <c r="CP13" s="274"/>
      <c r="CQ13" s="274"/>
      <c r="CR13" s="274"/>
      <c r="CS13" s="274"/>
      <c r="CT13" s="274"/>
      <c r="CU13" s="274"/>
      <c r="CV13" s="274"/>
      <c r="CW13" s="274"/>
      <c r="CX13" s="274"/>
      <c r="CY13" s="274"/>
      <c r="CZ13" s="274"/>
      <c r="DA13" s="274"/>
      <c r="DB13" s="274"/>
      <c r="DC13" s="274"/>
      <c r="DD13" s="274"/>
    </row>
    <row r="14" spans="1:108" ht="81.75" customHeight="1">
      <c r="A14" s="274"/>
      <c r="B14" s="274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274"/>
      <c r="AN14" s="274"/>
      <c r="AO14" s="274"/>
      <c r="AP14" s="274"/>
      <c r="AQ14" s="274"/>
      <c r="AR14" s="274"/>
      <c r="AS14" s="274"/>
      <c r="AT14" s="274"/>
      <c r="AU14" s="274"/>
      <c r="AV14" s="274"/>
      <c r="AW14" s="274"/>
      <c r="AX14" s="274"/>
      <c r="AY14" s="274"/>
      <c r="AZ14" s="274"/>
      <c r="BA14" s="274"/>
      <c r="BB14" s="274"/>
      <c r="BC14" s="274"/>
      <c r="BD14" s="274"/>
      <c r="BE14" s="274"/>
      <c r="BF14" s="274"/>
      <c r="BG14" s="274"/>
      <c r="BH14" s="274"/>
      <c r="BI14" s="274"/>
      <c r="BJ14" s="274"/>
      <c r="BK14" s="274"/>
      <c r="BL14" s="274"/>
      <c r="BM14" s="274"/>
      <c r="BN14" s="274"/>
      <c r="BO14" s="274"/>
      <c r="BP14" s="274"/>
      <c r="BQ14" s="274"/>
      <c r="BR14" s="274"/>
      <c r="BS14" s="274"/>
      <c r="BT14" s="274"/>
      <c r="BU14" s="274"/>
      <c r="BV14" s="274"/>
      <c r="BW14" s="274"/>
      <c r="BX14" s="274"/>
      <c r="BY14" s="274"/>
      <c r="BZ14" s="274"/>
      <c r="CA14" s="274"/>
      <c r="CB14" s="274"/>
      <c r="CC14" s="274"/>
      <c r="CD14" s="274"/>
      <c r="CE14" s="274"/>
      <c r="CF14" s="274"/>
      <c r="CG14" s="274"/>
      <c r="CH14" s="274"/>
      <c r="CI14" s="274"/>
      <c r="CJ14" s="274"/>
      <c r="CK14" s="274"/>
      <c r="CL14" s="274"/>
      <c r="CM14" s="274"/>
      <c r="CN14" s="274"/>
      <c r="CO14" s="274"/>
      <c r="CP14" s="274"/>
      <c r="CQ14" s="274"/>
      <c r="CR14" s="274"/>
      <c r="CS14" s="274"/>
      <c r="CT14" s="274"/>
      <c r="CU14" s="274"/>
      <c r="CV14" s="274"/>
      <c r="CW14" s="274"/>
      <c r="CX14" s="274"/>
      <c r="CY14" s="274"/>
      <c r="CZ14" s="274"/>
      <c r="DA14" s="274"/>
      <c r="DB14" s="274"/>
      <c r="DC14" s="274"/>
      <c r="DD14" s="27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D76"/>
  <sheetViews>
    <sheetView zoomScalePageLayoutView="0" workbookViewId="0" topLeftCell="A10">
      <selection activeCell="DY11" sqref="DY11"/>
    </sheetView>
  </sheetViews>
  <sheetFormatPr defaultColWidth="0.875" defaultRowHeight="12.75"/>
  <cols>
    <col min="1" max="71" width="0.875" style="1" customWidth="1"/>
    <col min="72" max="72" width="8.125" style="1" customWidth="1"/>
    <col min="73" max="73" width="0.875" style="1" customWidth="1"/>
    <col min="74" max="74" width="0.2421875" style="1" customWidth="1"/>
    <col min="75" max="78" width="0.875" style="1" hidden="1" customWidth="1"/>
    <col min="79" max="98" width="0.875" style="1" customWidth="1"/>
    <col min="99" max="104" width="0.875" style="1" hidden="1" customWidth="1"/>
    <col min="105" max="105" width="0.875" style="1" customWidth="1"/>
    <col min="106" max="106" width="0.875" style="1" hidden="1" customWidth="1"/>
    <col min="107" max="107" width="0.875" style="1" customWidth="1"/>
    <col min="108" max="108" width="0.875" style="1" hidden="1" customWidth="1"/>
    <col min="109" max="109" width="4.625" style="1" customWidth="1"/>
    <col min="110" max="16384" width="0.875" style="1" customWidth="1"/>
  </cols>
  <sheetData>
    <row r="1" ht="3" customHeight="1"/>
    <row r="2" spans="1:108" ht="15">
      <c r="A2" s="366" t="s">
        <v>301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6"/>
      <c r="AC2" s="366"/>
      <c r="AD2" s="366"/>
      <c r="AE2" s="366"/>
      <c r="AF2" s="366"/>
      <c r="AG2" s="366"/>
      <c r="AH2" s="366"/>
      <c r="AI2" s="366"/>
      <c r="AJ2" s="366"/>
      <c r="AK2" s="366"/>
      <c r="AL2" s="366"/>
      <c r="AM2" s="366"/>
      <c r="AN2" s="366"/>
      <c r="AO2" s="366"/>
      <c r="AP2" s="366"/>
      <c r="AQ2" s="366"/>
      <c r="AR2" s="366"/>
      <c r="AS2" s="366"/>
      <c r="AT2" s="366"/>
      <c r="AU2" s="366"/>
      <c r="AV2" s="366"/>
      <c r="AW2" s="366"/>
      <c r="AX2" s="366"/>
      <c r="AY2" s="366"/>
      <c r="AZ2" s="366"/>
      <c r="BA2" s="366"/>
      <c r="BB2" s="366"/>
      <c r="BC2" s="366"/>
      <c r="BD2" s="366"/>
      <c r="BE2" s="366"/>
      <c r="BF2" s="366"/>
      <c r="BG2" s="366"/>
      <c r="BH2" s="366"/>
      <c r="BI2" s="366"/>
      <c r="BJ2" s="366"/>
      <c r="BK2" s="366"/>
      <c r="BL2" s="366"/>
      <c r="BM2" s="366"/>
      <c r="BN2" s="366"/>
      <c r="BO2" s="366"/>
      <c r="BP2" s="366"/>
      <c r="BQ2" s="366"/>
      <c r="BR2" s="366"/>
      <c r="BS2" s="366"/>
      <c r="BT2" s="366"/>
      <c r="BU2" s="366"/>
      <c r="BV2" s="366"/>
      <c r="BW2" s="366"/>
      <c r="BX2" s="366"/>
      <c r="BY2" s="366"/>
      <c r="BZ2" s="366"/>
      <c r="CA2" s="366"/>
      <c r="CB2" s="366"/>
      <c r="CC2" s="366"/>
      <c r="CD2" s="366"/>
      <c r="CE2" s="366"/>
      <c r="CF2" s="366"/>
      <c r="CG2" s="366"/>
      <c r="CH2" s="366"/>
      <c r="CI2" s="366"/>
      <c r="CJ2" s="366"/>
      <c r="CK2" s="366"/>
      <c r="CL2" s="366"/>
      <c r="CM2" s="366"/>
      <c r="CN2" s="366"/>
      <c r="CO2" s="366"/>
      <c r="CP2" s="366"/>
      <c r="CQ2" s="366"/>
      <c r="CR2" s="366"/>
      <c r="CS2" s="366"/>
      <c r="CT2" s="366"/>
      <c r="CU2" s="366"/>
      <c r="CV2" s="366"/>
      <c r="CW2" s="366"/>
      <c r="CX2" s="366"/>
      <c r="CY2" s="366"/>
      <c r="CZ2" s="366"/>
      <c r="DA2" s="366"/>
      <c r="DB2" s="366"/>
      <c r="DC2" s="366"/>
      <c r="DD2" s="366"/>
    </row>
    <row r="3" spans="73:108" ht="18" customHeight="1">
      <c r="BU3" s="367"/>
      <c r="BV3" s="367"/>
      <c r="BW3" s="367"/>
      <c r="BX3" s="367"/>
      <c r="BY3" s="367"/>
      <c r="BZ3" s="367"/>
      <c r="CA3" s="367"/>
      <c r="CB3" s="367"/>
      <c r="CC3" s="367"/>
      <c r="CD3" s="367"/>
      <c r="CE3" s="367"/>
      <c r="CF3" s="367"/>
      <c r="CG3" s="367"/>
      <c r="CH3" s="367"/>
      <c r="CI3" s="367"/>
      <c r="CJ3" s="367"/>
      <c r="CK3" s="367"/>
      <c r="CL3" s="367"/>
      <c r="CM3" s="367"/>
      <c r="CN3" s="367"/>
      <c r="CO3" s="367"/>
      <c r="CP3" s="367"/>
      <c r="CQ3" s="367"/>
      <c r="CR3" s="367"/>
      <c r="CS3" s="367"/>
      <c r="CT3" s="367"/>
      <c r="CU3" s="367"/>
      <c r="CV3" s="367"/>
      <c r="CW3" s="367"/>
      <c r="CX3" s="367"/>
      <c r="CY3" s="367"/>
      <c r="CZ3" s="367"/>
      <c r="DA3" s="367"/>
      <c r="DB3" s="367"/>
      <c r="DC3" s="367"/>
      <c r="DD3" s="367"/>
    </row>
    <row r="4" spans="1:108" ht="15">
      <c r="A4" s="368" t="s">
        <v>3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369"/>
      <c r="AA4" s="369"/>
      <c r="AB4" s="369"/>
      <c r="AC4" s="369"/>
      <c r="AD4" s="369"/>
      <c r="AE4" s="369"/>
      <c r="AF4" s="369"/>
      <c r="AG4" s="369"/>
      <c r="AH4" s="369"/>
      <c r="AI4" s="369"/>
      <c r="AJ4" s="369"/>
      <c r="AK4" s="369"/>
      <c r="AL4" s="369"/>
      <c r="AM4" s="369"/>
      <c r="AN4" s="369"/>
      <c r="AO4" s="369"/>
      <c r="AP4" s="369"/>
      <c r="AQ4" s="369"/>
      <c r="AR4" s="369"/>
      <c r="AS4" s="369"/>
      <c r="AT4" s="369"/>
      <c r="AU4" s="369"/>
      <c r="AV4" s="369"/>
      <c r="AW4" s="369"/>
      <c r="AX4" s="369"/>
      <c r="AY4" s="369"/>
      <c r="AZ4" s="369"/>
      <c r="BA4" s="369"/>
      <c r="BB4" s="369"/>
      <c r="BC4" s="369"/>
      <c r="BD4" s="369"/>
      <c r="BE4" s="369"/>
      <c r="BF4" s="369"/>
      <c r="BG4" s="369"/>
      <c r="BH4" s="369"/>
      <c r="BI4" s="369"/>
      <c r="BJ4" s="369"/>
      <c r="BK4" s="369"/>
      <c r="BL4" s="369"/>
      <c r="BM4" s="369"/>
      <c r="BN4" s="369"/>
      <c r="BO4" s="369"/>
      <c r="BP4" s="369"/>
      <c r="BQ4" s="369"/>
      <c r="BR4" s="369"/>
      <c r="BS4" s="369"/>
      <c r="BT4" s="370"/>
      <c r="BU4" s="371" t="s">
        <v>41</v>
      </c>
      <c r="BV4" s="371"/>
      <c r="BW4" s="371"/>
      <c r="BX4" s="371"/>
      <c r="BY4" s="371"/>
      <c r="BZ4" s="371"/>
      <c r="CA4" s="371"/>
      <c r="CB4" s="371"/>
      <c r="CC4" s="371"/>
      <c r="CD4" s="371"/>
      <c r="CE4" s="371"/>
      <c r="CF4" s="371"/>
      <c r="CG4" s="371"/>
      <c r="CH4" s="371"/>
      <c r="CI4" s="371"/>
      <c r="CJ4" s="371"/>
      <c r="CK4" s="371"/>
      <c r="CL4" s="371"/>
      <c r="CM4" s="371"/>
      <c r="CN4" s="371"/>
      <c r="CO4" s="371"/>
      <c r="CP4" s="371"/>
      <c r="CQ4" s="371"/>
      <c r="CR4" s="371"/>
      <c r="CS4" s="371"/>
      <c r="CT4" s="371"/>
      <c r="CU4" s="371"/>
      <c r="CV4" s="371"/>
      <c r="CW4" s="371"/>
      <c r="CX4" s="371"/>
      <c r="CY4" s="371"/>
      <c r="CZ4" s="371"/>
      <c r="DA4" s="371"/>
      <c r="DB4" s="371"/>
      <c r="DC4" s="371"/>
      <c r="DD4" s="371"/>
    </row>
    <row r="5" spans="1:108" s="3" customFormat="1" ht="15" customHeight="1">
      <c r="A5" s="33"/>
      <c r="B5" s="372" t="s">
        <v>42</v>
      </c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  <c r="Z5" s="372"/>
      <c r="AA5" s="372"/>
      <c r="AB5" s="372"/>
      <c r="AC5" s="372"/>
      <c r="AD5" s="372"/>
      <c r="AE5" s="372"/>
      <c r="AF5" s="372"/>
      <c r="AG5" s="372"/>
      <c r="AH5" s="372"/>
      <c r="AI5" s="372"/>
      <c r="AJ5" s="372"/>
      <c r="AK5" s="372"/>
      <c r="AL5" s="372"/>
      <c r="AM5" s="372"/>
      <c r="AN5" s="372"/>
      <c r="AO5" s="372"/>
      <c r="AP5" s="372"/>
      <c r="AQ5" s="372"/>
      <c r="AR5" s="372"/>
      <c r="AS5" s="372"/>
      <c r="AT5" s="372"/>
      <c r="AU5" s="372"/>
      <c r="AV5" s="372"/>
      <c r="AW5" s="372"/>
      <c r="AX5" s="372"/>
      <c r="AY5" s="372"/>
      <c r="AZ5" s="372"/>
      <c r="BA5" s="372"/>
      <c r="BB5" s="372"/>
      <c r="BC5" s="372"/>
      <c r="BD5" s="372"/>
      <c r="BE5" s="372"/>
      <c r="BF5" s="372"/>
      <c r="BG5" s="372"/>
      <c r="BH5" s="372"/>
      <c r="BI5" s="372"/>
      <c r="BJ5" s="372"/>
      <c r="BK5" s="372"/>
      <c r="BL5" s="372"/>
      <c r="BM5" s="372"/>
      <c r="BN5" s="372"/>
      <c r="BO5" s="372"/>
      <c r="BP5" s="372"/>
      <c r="BQ5" s="372"/>
      <c r="BR5" s="372"/>
      <c r="BS5" s="372"/>
      <c r="BT5" s="373"/>
      <c r="BU5" s="374" t="s">
        <v>330</v>
      </c>
      <c r="BV5" s="374"/>
      <c r="BW5" s="374"/>
      <c r="BX5" s="374"/>
      <c r="BY5" s="374"/>
      <c r="BZ5" s="374"/>
      <c r="CA5" s="374"/>
      <c r="CB5" s="374"/>
      <c r="CC5" s="374"/>
      <c r="CD5" s="374"/>
      <c r="CE5" s="374"/>
      <c r="CF5" s="374"/>
      <c r="CG5" s="374"/>
      <c r="CH5" s="374"/>
      <c r="CI5" s="374"/>
      <c r="CJ5" s="374"/>
      <c r="CK5" s="374"/>
      <c r="CL5" s="374"/>
      <c r="CM5" s="374"/>
      <c r="CN5" s="374"/>
      <c r="CO5" s="374"/>
      <c r="CP5" s="374"/>
      <c r="CQ5" s="374"/>
      <c r="CR5" s="374"/>
      <c r="CS5" s="374"/>
      <c r="CT5" s="374"/>
      <c r="CU5" s="374"/>
      <c r="CV5" s="374"/>
      <c r="CW5" s="374"/>
      <c r="CX5" s="374"/>
      <c r="CY5" s="374"/>
      <c r="CZ5" s="374"/>
      <c r="DA5" s="374"/>
      <c r="DB5" s="374"/>
      <c r="DC5" s="374"/>
      <c r="DD5" s="374"/>
    </row>
    <row r="6" spans="1:108" ht="15">
      <c r="A6" s="34"/>
      <c r="B6" s="375" t="s">
        <v>4</v>
      </c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5"/>
      <c r="AA6" s="375"/>
      <c r="AB6" s="375"/>
      <c r="AC6" s="375"/>
      <c r="AD6" s="375"/>
      <c r="AE6" s="375"/>
      <c r="AF6" s="375"/>
      <c r="AG6" s="375"/>
      <c r="AH6" s="375"/>
      <c r="AI6" s="375"/>
      <c r="AJ6" s="375"/>
      <c r="AK6" s="375"/>
      <c r="AL6" s="375"/>
      <c r="AM6" s="375"/>
      <c r="AN6" s="375"/>
      <c r="AO6" s="375"/>
      <c r="AP6" s="375"/>
      <c r="AQ6" s="375"/>
      <c r="AR6" s="375"/>
      <c r="AS6" s="375"/>
      <c r="AT6" s="375"/>
      <c r="AU6" s="375"/>
      <c r="AV6" s="375"/>
      <c r="AW6" s="375"/>
      <c r="AX6" s="375"/>
      <c r="AY6" s="375"/>
      <c r="AZ6" s="375"/>
      <c r="BA6" s="375"/>
      <c r="BB6" s="375"/>
      <c r="BC6" s="375"/>
      <c r="BD6" s="375"/>
      <c r="BE6" s="375"/>
      <c r="BF6" s="375"/>
      <c r="BG6" s="375"/>
      <c r="BH6" s="375"/>
      <c r="BI6" s="375"/>
      <c r="BJ6" s="375"/>
      <c r="BK6" s="375"/>
      <c r="BL6" s="375"/>
      <c r="BM6" s="375"/>
      <c r="BN6" s="375"/>
      <c r="BO6" s="375"/>
      <c r="BP6" s="375"/>
      <c r="BQ6" s="375"/>
      <c r="BR6" s="375"/>
      <c r="BS6" s="375"/>
      <c r="BT6" s="376"/>
      <c r="BU6" s="377"/>
      <c r="BV6" s="377"/>
      <c r="BW6" s="377"/>
      <c r="BX6" s="377"/>
      <c r="BY6" s="377"/>
      <c r="BZ6" s="377"/>
      <c r="CA6" s="377"/>
      <c r="CB6" s="377"/>
      <c r="CC6" s="377"/>
      <c r="CD6" s="377"/>
      <c r="CE6" s="377"/>
      <c r="CF6" s="377"/>
      <c r="CG6" s="377"/>
      <c r="CH6" s="377"/>
      <c r="CI6" s="377"/>
      <c r="CJ6" s="377"/>
      <c r="CK6" s="377"/>
      <c r="CL6" s="377"/>
      <c r="CM6" s="377"/>
      <c r="CN6" s="377"/>
      <c r="CO6" s="377"/>
      <c r="CP6" s="377"/>
      <c r="CQ6" s="377"/>
      <c r="CR6" s="377"/>
      <c r="CS6" s="377"/>
      <c r="CT6" s="377"/>
      <c r="CU6" s="377"/>
      <c r="CV6" s="377"/>
      <c r="CW6" s="377"/>
      <c r="CX6" s="377"/>
      <c r="CY6" s="377"/>
      <c r="CZ6" s="377"/>
      <c r="DA6" s="377"/>
      <c r="DB6" s="377"/>
      <c r="DC6" s="377"/>
      <c r="DD6" s="377"/>
    </row>
    <row r="7" spans="1:108" ht="30" customHeight="1">
      <c r="A7" s="35"/>
      <c r="B7" s="378" t="s">
        <v>43</v>
      </c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8"/>
      <c r="AJ7" s="378"/>
      <c r="AK7" s="378"/>
      <c r="AL7" s="378"/>
      <c r="AM7" s="378"/>
      <c r="AN7" s="378"/>
      <c r="AO7" s="378"/>
      <c r="AP7" s="378"/>
      <c r="AQ7" s="378"/>
      <c r="AR7" s="378"/>
      <c r="AS7" s="378"/>
      <c r="AT7" s="378"/>
      <c r="AU7" s="378"/>
      <c r="AV7" s="378"/>
      <c r="AW7" s="378"/>
      <c r="AX7" s="378"/>
      <c r="AY7" s="378"/>
      <c r="AZ7" s="378"/>
      <c r="BA7" s="378"/>
      <c r="BB7" s="378"/>
      <c r="BC7" s="378"/>
      <c r="BD7" s="378"/>
      <c r="BE7" s="378"/>
      <c r="BF7" s="378"/>
      <c r="BG7" s="378"/>
      <c r="BH7" s="378"/>
      <c r="BI7" s="378"/>
      <c r="BJ7" s="378"/>
      <c r="BK7" s="378"/>
      <c r="BL7" s="378"/>
      <c r="BM7" s="378"/>
      <c r="BN7" s="378"/>
      <c r="BO7" s="378"/>
      <c r="BP7" s="378"/>
      <c r="BQ7" s="378"/>
      <c r="BR7" s="378"/>
      <c r="BS7" s="378"/>
      <c r="BT7" s="379"/>
      <c r="BU7" s="377" t="s">
        <v>259</v>
      </c>
      <c r="BV7" s="377"/>
      <c r="BW7" s="377"/>
      <c r="BX7" s="377"/>
      <c r="BY7" s="377"/>
      <c r="BZ7" s="377"/>
      <c r="CA7" s="377"/>
      <c r="CB7" s="377"/>
      <c r="CC7" s="377"/>
      <c r="CD7" s="377"/>
      <c r="CE7" s="377"/>
      <c r="CF7" s="377"/>
      <c r="CG7" s="377"/>
      <c r="CH7" s="377"/>
      <c r="CI7" s="377"/>
      <c r="CJ7" s="377"/>
      <c r="CK7" s="377"/>
      <c r="CL7" s="377"/>
      <c r="CM7" s="377"/>
      <c r="CN7" s="377"/>
      <c r="CO7" s="377"/>
      <c r="CP7" s="377"/>
      <c r="CQ7" s="377"/>
      <c r="CR7" s="377"/>
      <c r="CS7" s="377"/>
      <c r="CT7" s="377"/>
      <c r="CU7" s="377"/>
      <c r="CV7" s="377"/>
      <c r="CW7" s="377"/>
      <c r="CX7" s="377"/>
      <c r="CY7" s="377"/>
      <c r="CZ7" s="377"/>
      <c r="DA7" s="377"/>
      <c r="DB7" s="377"/>
      <c r="DC7" s="377"/>
      <c r="DD7" s="377"/>
    </row>
    <row r="8" spans="1:108" ht="15">
      <c r="A8" s="34"/>
      <c r="B8" s="380" t="s">
        <v>5</v>
      </c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0"/>
      <c r="Q8" s="380"/>
      <c r="R8" s="380"/>
      <c r="S8" s="380"/>
      <c r="T8" s="380"/>
      <c r="U8" s="380"/>
      <c r="V8" s="380"/>
      <c r="W8" s="380"/>
      <c r="X8" s="380"/>
      <c r="Y8" s="380"/>
      <c r="Z8" s="380"/>
      <c r="AA8" s="380"/>
      <c r="AB8" s="380"/>
      <c r="AC8" s="380"/>
      <c r="AD8" s="380"/>
      <c r="AE8" s="380"/>
      <c r="AF8" s="380"/>
      <c r="AG8" s="380"/>
      <c r="AH8" s="380"/>
      <c r="AI8" s="380"/>
      <c r="AJ8" s="380"/>
      <c r="AK8" s="380"/>
      <c r="AL8" s="380"/>
      <c r="AM8" s="380"/>
      <c r="AN8" s="380"/>
      <c r="AO8" s="380"/>
      <c r="AP8" s="380"/>
      <c r="AQ8" s="380"/>
      <c r="AR8" s="380"/>
      <c r="AS8" s="380"/>
      <c r="AT8" s="380"/>
      <c r="AU8" s="380"/>
      <c r="AV8" s="380"/>
      <c r="AW8" s="380"/>
      <c r="AX8" s="380"/>
      <c r="AY8" s="380"/>
      <c r="AZ8" s="380"/>
      <c r="BA8" s="380"/>
      <c r="BB8" s="380"/>
      <c r="BC8" s="380"/>
      <c r="BD8" s="380"/>
      <c r="BE8" s="380"/>
      <c r="BF8" s="380"/>
      <c r="BG8" s="380"/>
      <c r="BH8" s="380"/>
      <c r="BI8" s="380"/>
      <c r="BJ8" s="380"/>
      <c r="BK8" s="380"/>
      <c r="BL8" s="380"/>
      <c r="BM8" s="380"/>
      <c r="BN8" s="380"/>
      <c r="BO8" s="380"/>
      <c r="BP8" s="380"/>
      <c r="BQ8" s="380"/>
      <c r="BR8" s="380"/>
      <c r="BS8" s="380"/>
      <c r="BT8" s="381"/>
      <c r="BU8" s="377"/>
      <c r="BV8" s="377"/>
      <c r="BW8" s="377"/>
      <c r="BX8" s="377"/>
      <c r="BY8" s="377"/>
      <c r="BZ8" s="377"/>
      <c r="CA8" s="377"/>
      <c r="CB8" s="377"/>
      <c r="CC8" s="377"/>
      <c r="CD8" s="377"/>
      <c r="CE8" s="377"/>
      <c r="CF8" s="377"/>
      <c r="CG8" s="377"/>
      <c r="CH8" s="377"/>
      <c r="CI8" s="377"/>
      <c r="CJ8" s="377"/>
      <c r="CK8" s="377"/>
      <c r="CL8" s="377"/>
      <c r="CM8" s="377"/>
      <c r="CN8" s="377"/>
      <c r="CO8" s="377"/>
      <c r="CP8" s="377"/>
      <c r="CQ8" s="377"/>
      <c r="CR8" s="377"/>
      <c r="CS8" s="377"/>
      <c r="CT8" s="377"/>
      <c r="CU8" s="377"/>
      <c r="CV8" s="377"/>
      <c r="CW8" s="377"/>
      <c r="CX8" s="377"/>
      <c r="CY8" s="377"/>
      <c r="CZ8" s="377"/>
      <c r="DA8" s="377"/>
      <c r="DB8" s="377"/>
      <c r="DC8" s="377"/>
      <c r="DD8" s="377"/>
    </row>
    <row r="9" spans="1:108" ht="45" customHeight="1">
      <c r="A9" s="35"/>
      <c r="B9" s="378" t="s">
        <v>44</v>
      </c>
      <c r="C9" s="378"/>
      <c r="D9" s="378"/>
      <c r="E9" s="378"/>
      <c r="F9" s="378"/>
      <c r="G9" s="378"/>
      <c r="H9" s="378"/>
      <c r="I9" s="378"/>
      <c r="J9" s="378"/>
      <c r="K9" s="378"/>
      <c r="L9" s="378"/>
      <c r="M9" s="378"/>
      <c r="N9" s="378"/>
      <c r="O9" s="378"/>
      <c r="P9" s="378"/>
      <c r="Q9" s="378"/>
      <c r="R9" s="378"/>
      <c r="S9" s="378"/>
      <c r="T9" s="378"/>
      <c r="U9" s="378"/>
      <c r="V9" s="378"/>
      <c r="W9" s="378"/>
      <c r="X9" s="378"/>
      <c r="Y9" s="378"/>
      <c r="Z9" s="378"/>
      <c r="AA9" s="378"/>
      <c r="AB9" s="378"/>
      <c r="AC9" s="378"/>
      <c r="AD9" s="378"/>
      <c r="AE9" s="378"/>
      <c r="AF9" s="378"/>
      <c r="AG9" s="378"/>
      <c r="AH9" s="378"/>
      <c r="AI9" s="378"/>
      <c r="AJ9" s="378"/>
      <c r="AK9" s="378"/>
      <c r="AL9" s="378"/>
      <c r="AM9" s="378"/>
      <c r="AN9" s="378"/>
      <c r="AO9" s="378"/>
      <c r="AP9" s="378"/>
      <c r="AQ9" s="378"/>
      <c r="AR9" s="378"/>
      <c r="AS9" s="378"/>
      <c r="AT9" s="378"/>
      <c r="AU9" s="378"/>
      <c r="AV9" s="378"/>
      <c r="AW9" s="378"/>
      <c r="AX9" s="378"/>
      <c r="AY9" s="378"/>
      <c r="AZ9" s="378"/>
      <c r="BA9" s="378"/>
      <c r="BB9" s="378"/>
      <c r="BC9" s="378"/>
      <c r="BD9" s="378"/>
      <c r="BE9" s="378"/>
      <c r="BF9" s="378"/>
      <c r="BG9" s="378"/>
      <c r="BH9" s="378"/>
      <c r="BI9" s="378"/>
      <c r="BJ9" s="378"/>
      <c r="BK9" s="378"/>
      <c r="BL9" s="378"/>
      <c r="BM9" s="378"/>
      <c r="BN9" s="378"/>
      <c r="BO9" s="378"/>
      <c r="BP9" s="378"/>
      <c r="BQ9" s="378"/>
      <c r="BR9" s="378"/>
      <c r="BS9" s="378"/>
      <c r="BT9" s="379"/>
      <c r="BU9" s="377" t="s">
        <v>259</v>
      </c>
      <c r="BV9" s="377"/>
      <c r="BW9" s="377"/>
      <c r="BX9" s="377"/>
      <c r="BY9" s="377"/>
      <c r="BZ9" s="377"/>
      <c r="CA9" s="377"/>
      <c r="CB9" s="377"/>
      <c r="CC9" s="377"/>
      <c r="CD9" s="377"/>
      <c r="CE9" s="377"/>
      <c r="CF9" s="377"/>
      <c r="CG9" s="377"/>
      <c r="CH9" s="377"/>
      <c r="CI9" s="377"/>
      <c r="CJ9" s="377"/>
      <c r="CK9" s="377"/>
      <c r="CL9" s="377"/>
      <c r="CM9" s="377"/>
      <c r="CN9" s="377"/>
      <c r="CO9" s="377"/>
      <c r="CP9" s="377"/>
      <c r="CQ9" s="377"/>
      <c r="CR9" s="377"/>
      <c r="CS9" s="377"/>
      <c r="CT9" s="377"/>
      <c r="CU9" s="377"/>
      <c r="CV9" s="377"/>
      <c r="CW9" s="377"/>
      <c r="CX9" s="377"/>
      <c r="CY9" s="377"/>
      <c r="CZ9" s="377"/>
      <c r="DA9" s="377"/>
      <c r="DB9" s="377"/>
      <c r="DC9" s="377"/>
      <c r="DD9" s="377"/>
    </row>
    <row r="10" spans="1:108" ht="45" customHeight="1">
      <c r="A10" s="35"/>
      <c r="B10" s="378" t="s">
        <v>45</v>
      </c>
      <c r="C10" s="378"/>
      <c r="D10" s="378"/>
      <c r="E10" s="378"/>
      <c r="F10" s="378"/>
      <c r="G10" s="378"/>
      <c r="H10" s="378"/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8"/>
      <c r="T10" s="378"/>
      <c r="U10" s="378"/>
      <c r="V10" s="378"/>
      <c r="W10" s="378"/>
      <c r="X10" s="378"/>
      <c r="Y10" s="378"/>
      <c r="Z10" s="378"/>
      <c r="AA10" s="378"/>
      <c r="AB10" s="378"/>
      <c r="AC10" s="378"/>
      <c r="AD10" s="378"/>
      <c r="AE10" s="378"/>
      <c r="AF10" s="378"/>
      <c r="AG10" s="378"/>
      <c r="AH10" s="378"/>
      <c r="AI10" s="378"/>
      <c r="AJ10" s="378"/>
      <c r="AK10" s="378"/>
      <c r="AL10" s="378"/>
      <c r="AM10" s="378"/>
      <c r="AN10" s="378"/>
      <c r="AO10" s="378"/>
      <c r="AP10" s="378"/>
      <c r="AQ10" s="378"/>
      <c r="AR10" s="378"/>
      <c r="AS10" s="378"/>
      <c r="AT10" s="378"/>
      <c r="AU10" s="378"/>
      <c r="AV10" s="378"/>
      <c r="AW10" s="378"/>
      <c r="AX10" s="378"/>
      <c r="AY10" s="378"/>
      <c r="AZ10" s="378"/>
      <c r="BA10" s="378"/>
      <c r="BB10" s="378"/>
      <c r="BC10" s="378"/>
      <c r="BD10" s="378"/>
      <c r="BE10" s="378"/>
      <c r="BF10" s="378"/>
      <c r="BG10" s="378"/>
      <c r="BH10" s="378"/>
      <c r="BI10" s="378"/>
      <c r="BJ10" s="378"/>
      <c r="BK10" s="378"/>
      <c r="BL10" s="378"/>
      <c r="BM10" s="378"/>
      <c r="BN10" s="378"/>
      <c r="BO10" s="378"/>
      <c r="BP10" s="378"/>
      <c r="BQ10" s="378"/>
      <c r="BR10" s="378"/>
      <c r="BS10" s="378"/>
      <c r="BT10" s="379"/>
      <c r="BU10" s="377"/>
      <c r="BV10" s="377"/>
      <c r="BW10" s="377"/>
      <c r="BX10" s="377"/>
      <c r="BY10" s="377"/>
      <c r="BZ10" s="377"/>
      <c r="CA10" s="377"/>
      <c r="CB10" s="377"/>
      <c r="CC10" s="377"/>
      <c r="CD10" s="377"/>
      <c r="CE10" s="377"/>
      <c r="CF10" s="377"/>
      <c r="CG10" s="377"/>
      <c r="CH10" s="377"/>
      <c r="CI10" s="377"/>
      <c r="CJ10" s="377"/>
      <c r="CK10" s="377"/>
      <c r="CL10" s="377"/>
      <c r="CM10" s="377"/>
      <c r="CN10" s="377"/>
      <c r="CO10" s="377"/>
      <c r="CP10" s="377"/>
      <c r="CQ10" s="377"/>
      <c r="CR10" s="377"/>
      <c r="CS10" s="377"/>
      <c r="CT10" s="377"/>
      <c r="CU10" s="377"/>
      <c r="CV10" s="377"/>
      <c r="CW10" s="377"/>
      <c r="CX10" s="377"/>
      <c r="CY10" s="377"/>
      <c r="CZ10" s="377"/>
      <c r="DA10" s="377"/>
      <c r="DB10" s="377"/>
      <c r="DC10" s="377"/>
      <c r="DD10" s="377"/>
    </row>
    <row r="11" spans="1:108" ht="45" customHeight="1">
      <c r="A11" s="35"/>
      <c r="B11" s="378" t="s">
        <v>46</v>
      </c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8"/>
      <c r="V11" s="378"/>
      <c r="W11" s="378"/>
      <c r="X11" s="378"/>
      <c r="Y11" s="378"/>
      <c r="Z11" s="378"/>
      <c r="AA11" s="378"/>
      <c r="AB11" s="378"/>
      <c r="AC11" s="378"/>
      <c r="AD11" s="378"/>
      <c r="AE11" s="378"/>
      <c r="AF11" s="378"/>
      <c r="AG11" s="378"/>
      <c r="AH11" s="378"/>
      <c r="AI11" s="378"/>
      <c r="AJ11" s="378"/>
      <c r="AK11" s="378"/>
      <c r="AL11" s="378"/>
      <c r="AM11" s="378"/>
      <c r="AN11" s="378"/>
      <c r="AO11" s="378"/>
      <c r="AP11" s="378"/>
      <c r="AQ11" s="378"/>
      <c r="AR11" s="378"/>
      <c r="AS11" s="378"/>
      <c r="AT11" s="378"/>
      <c r="AU11" s="378"/>
      <c r="AV11" s="378"/>
      <c r="AW11" s="378"/>
      <c r="AX11" s="378"/>
      <c r="AY11" s="378"/>
      <c r="AZ11" s="378"/>
      <c r="BA11" s="378"/>
      <c r="BB11" s="378"/>
      <c r="BC11" s="378"/>
      <c r="BD11" s="378"/>
      <c r="BE11" s="378"/>
      <c r="BF11" s="378"/>
      <c r="BG11" s="378"/>
      <c r="BH11" s="378"/>
      <c r="BI11" s="378"/>
      <c r="BJ11" s="378"/>
      <c r="BK11" s="378"/>
      <c r="BL11" s="378"/>
      <c r="BM11" s="378"/>
      <c r="BN11" s="378"/>
      <c r="BO11" s="378"/>
      <c r="BP11" s="378"/>
      <c r="BQ11" s="378"/>
      <c r="BR11" s="378"/>
      <c r="BS11" s="378"/>
      <c r="BT11" s="379"/>
      <c r="BU11" s="377"/>
      <c r="BV11" s="377"/>
      <c r="BW11" s="377"/>
      <c r="BX11" s="377"/>
      <c r="BY11" s="377"/>
      <c r="BZ11" s="377"/>
      <c r="CA11" s="377"/>
      <c r="CB11" s="377"/>
      <c r="CC11" s="377"/>
      <c r="CD11" s="377"/>
      <c r="CE11" s="377"/>
      <c r="CF11" s="377"/>
      <c r="CG11" s="377"/>
      <c r="CH11" s="377"/>
      <c r="CI11" s="377"/>
      <c r="CJ11" s="377"/>
      <c r="CK11" s="377"/>
      <c r="CL11" s="377"/>
      <c r="CM11" s="377"/>
      <c r="CN11" s="377"/>
      <c r="CO11" s="377"/>
      <c r="CP11" s="377"/>
      <c r="CQ11" s="377"/>
      <c r="CR11" s="377"/>
      <c r="CS11" s="377"/>
      <c r="CT11" s="377"/>
      <c r="CU11" s="377"/>
      <c r="CV11" s="377"/>
      <c r="CW11" s="377"/>
      <c r="CX11" s="377"/>
      <c r="CY11" s="377"/>
      <c r="CZ11" s="377"/>
      <c r="DA11" s="377"/>
      <c r="DB11" s="377"/>
      <c r="DC11" s="377"/>
      <c r="DD11" s="377"/>
    </row>
    <row r="12" spans="1:108" ht="15">
      <c r="A12" s="35"/>
      <c r="B12" s="378" t="s">
        <v>47</v>
      </c>
      <c r="C12" s="378"/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8"/>
      <c r="Y12" s="378"/>
      <c r="Z12" s="378"/>
      <c r="AA12" s="378"/>
      <c r="AB12" s="378"/>
      <c r="AC12" s="378"/>
      <c r="AD12" s="378"/>
      <c r="AE12" s="378"/>
      <c r="AF12" s="378"/>
      <c r="AG12" s="378"/>
      <c r="AH12" s="378"/>
      <c r="AI12" s="378"/>
      <c r="AJ12" s="378"/>
      <c r="AK12" s="378"/>
      <c r="AL12" s="378"/>
      <c r="AM12" s="378"/>
      <c r="AN12" s="378"/>
      <c r="AO12" s="378"/>
      <c r="AP12" s="378"/>
      <c r="AQ12" s="378"/>
      <c r="AR12" s="378"/>
      <c r="AS12" s="378"/>
      <c r="AT12" s="378"/>
      <c r="AU12" s="378"/>
      <c r="AV12" s="378"/>
      <c r="AW12" s="378"/>
      <c r="AX12" s="378"/>
      <c r="AY12" s="378"/>
      <c r="AZ12" s="378"/>
      <c r="BA12" s="378"/>
      <c r="BB12" s="378"/>
      <c r="BC12" s="378"/>
      <c r="BD12" s="378"/>
      <c r="BE12" s="378"/>
      <c r="BF12" s="378"/>
      <c r="BG12" s="378"/>
      <c r="BH12" s="378"/>
      <c r="BI12" s="378"/>
      <c r="BJ12" s="378"/>
      <c r="BK12" s="378"/>
      <c r="BL12" s="378"/>
      <c r="BM12" s="378"/>
      <c r="BN12" s="378"/>
      <c r="BO12" s="378"/>
      <c r="BP12" s="378"/>
      <c r="BQ12" s="378"/>
      <c r="BR12" s="378"/>
      <c r="BS12" s="378"/>
      <c r="BT12" s="379"/>
      <c r="BU12" s="377">
        <v>499218873.45</v>
      </c>
      <c r="BV12" s="377"/>
      <c r="BW12" s="377"/>
      <c r="BX12" s="377"/>
      <c r="BY12" s="377"/>
      <c r="BZ12" s="377"/>
      <c r="CA12" s="377"/>
      <c r="CB12" s="377"/>
      <c r="CC12" s="377"/>
      <c r="CD12" s="377"/>
      <c r="CE12" s="377"/>
      <c r="CF12" s="377"/>
      <c r="CG12" s="377"/>
      <c r="CH12" s="377"/>
      <c r="CI12" s="377"/>
      <c r="CJ12" s="377"/>
      <c r="CK12" s="377"/>
      <c r="CL12" s="377"/>
      <c r="CM12" s="377"/>
      <c r="CN12" s="377"/>
      <c r="CO12" s="377"/>
      <c r="CP12" s="377"/>
      <c r="CQ12" s="377"/>
      <c r="CR12" s="377"/>
      <c r="CS12" s="377"/>
      <c r="CT12" s="377"/>
      <c r="CU12" s="377"/>
      <c r="CV12" s="377"/>
      <c r="CW12" s="377"/>
      <c r="CX12" s="377"/>
      <c r="CY12" s="377"/>
      <c r="CZ12" s="377"/>
      <c r="DA12" s="377"/>
      <c r="DB12" s="377"/>
      <c r="DC12" s="377"/>
      <c r="DD12" s="377"/>
    </row>
    <row r="13" spans="1:108" ht="30" customHeight="1">
      <c r="A13" s="35"/>
      <c r="B13" s="378" t="s">
        <v>48</v>
      </c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8"/>
      <c r="AJ13" s="378"/>
      <c r="AK13" s="378"/>
      <c r="AL13" s="378"/>
      <c r="AM13" s="378"/>
      <c r="AN13" s="378"/>
      <c r="AO13" s="378"/>
      <c r="AP13" s="378"/>
      <c r="AQ13" s="378"/>
      <c r="AR13" s="378"/>
      <c r="AS13" s="378"/>
      <c r="AT13" s="378"/>
      <c r="AU13" s="378"/>
      <c r="AV13" s="378"/>
      <c r="AW13" s="378"/>
      <c r="AX13" s="378"/>
      <c r="AY13" s="378"/>
      <c r="AZ13" s="378"/>
      <c r="BA13" s="378"/>
      <c r="BB13" s="378"/>
      <c r="BC13" s="378"/>
      <c r="BD13" s="378"/>
      <c r="BE13" s="378"/>
      <c r="BF13" s="378"/>
      <c r="BG13" s="378"/>
      <c r="BH13" s="378"/>
      <c r="BI13" s="378"/>
      <c r="BJ13" s="378"/>
      <c r="BK13" s="378"/>
      <c r="BL13" s="378"/>
      <c r="BM13" s="378"/>
      <c r="BN13" s="378"/>
      <c r="BO13" s="378"/>
      <c r="BP13" s="378"/>
      <c r="BQ13" s="378"/>
      <c r="BR13" s="378"/>
      <c r="BS13" s="378"/>
      <c r="BT13" s="379"/>
      <c r="BU13" s="377">
        <v>96279815.14</v>
      </c>
      <c r="BV13" s="377"/>
      <c r="BW13" s="377"/>
      <c r="BX13" s="377"/>
      <c r="BY13" s="377"/>
      <c r="BZ13" s="377"/>
      <c r="CA13" s="377"/>
      <c r="CB13" s="377"/>
      <c r="CC13" s="377"/>
      <c r="CD13" s="377"/>
      <c r="CE13" s="377"/>
      <c r="CF13" s="377"/>
      <c r="CG13" s="377"/>
      <c r="CH13" s="377"/>
      <c r="CI13" s="377"/>
      <c r="CJ13" s="377"/>
      <c r="CK13" s="377"/>
      <c r="CL13" s="377"/>
      <c r="CM13" s="377"/>
      <c r="CN13" s="377"/>
      <c r="CO13" s="377"/>
      <c r="CP13" s="377"/>
      <c r="CQ13" s="377"/>
      <c r="CR13" s="377"/>
      <c r="CS13" s="377"/>
      <c r="CT13" s="377"/>
      <c r="CU13" s="377"/>
      <c r="CV13" s="377"/>
      <c r="CW13" s="377"/>
      <c r="CX13" s="377"/>
      <c r="CY13" s="377"/>
      <c r="CZ13" s="377"/>
      <c r="DA13" s="377"/>
      <c r="DB13" s="377"/>
      <c r="DC13" s="377"/>
      <c r="DD13" s="377"/>
    </row>
    <row r="14" spans="1:108" ht="15">
      <c r="A14" s="36"/>
      <c r="B14" s="380" t="s">
        <v>5</v>
      </c>
      <c r="C14" s="380"/>
      <c r="D14" s="380"/>
      <c r="E14" s="380"/>
      <c r="F14" s="380"/>
      <c r="G14" s="380"/>
      <c r="H14" s="380"/>
      <c r="I14" s="380"/>
      <c r="J14" s="380"/>
      <c r="K14" s="380"/>
      <c r="L14" s="380"/>
      <c r="M14" s="380"/>
      <c r="N14" s="380"/>
      <c r="O14" s="380"/>
      <c r="P14" s="380"/>
      <c r="Q14" s="380"/>
      <c r="R14" s="380"/>
      <c r="S14" s="380"/>
      <c r="T14" s="380"/>
      <c r="U14" s="380"/>
      <c r="V14" s="380"/>
      <c r="W14" s="380"/>
      <c r="X14" s="380"/>
      <c r="Y14" s="380"/>
      <c r="Z14" s="380"/>
      <c r="AA14" s="380"/>
      <c r="AB14" s="380"/>
      <c r="AC14" s="380"/>
      <c r="AD14" s="380"/>
      <c r="AE14" s="380"/>
      <c r="AF14" s="380"/>
      <c r="AG14" s="380"/>
      <c r="AH14" s="380"/>
      <c r="AI14" s="380"/>
      <c r="AJ14" s="380"/>
      <c r="AK14" s="380"/>
      <c r="AL14" s="380"/>
      <c r="AM14" s="380"/>
      <c r="AN14" s="380"/>
      <c r="AO14" s="380"/>
      <c r="AP14" s="380"/>
      <c r="AQ14" s="380"/>
      <c r="AR14" s="380"/>
      <c r="AS14" s="380"/>
      <c r="AT14" s="380"/>
      <c r="AU14" s="380"/>
      <c r="AV14" s="380"/>
      <c r="AW14" s="380"/>
      <c r="AX14" s="380"/>
      <c r="AY14" s="380"/>
      <c r="AZ14" s="380"/>
      <c r="BA14" s="380"/>
      <c r="BB14" s="380"/>
      <c r="BC14" s="380"/>
      <c r="BD14" s="380"/>
      <c r="BE14" s="380"/>
      <c r="BF14" s="380"/>
      <c r="BG14" s="380"/>
      <c r="BH14" s="380"/>
      <c r="BI14" s="380"/>
      <c r="BJ14" s="380"/>
      <c r="BK14" s="380"/>
      <c r="BL14" s="380"/>
      <c r="BM14" s="380"/>
      <c r="BN14" s="380"/>
      <c r="BO14" s="380"/>
      <c r="BP14" s="380"/>
      <c r="BQ14" s="380"/>
      <c r="BR14" s="380"/>
      <c r="BS14" s="380"/>
      <c r="BT14" s="381"/>
      <c r="BU14" s="377"/>
      <c r="BV14" s="377"/>
      <c r="BW14" s="377"/>
      <c r="BX14" s="377"/>
      <c r="BY14" s="377"/>
      <c r="BZ14" s="377"/>
      <c r="CA14" s="377"/>
      <c r="CB14" s="377"/>
      <c r="CC14" s="377"/>
      <c r="CD14" s="377"/>
      <c r="CE14" s="377"/>
      <c r="CF14" s="377"/>
      <c r="CG14" s="377"/>
      <c r="CH14" s="377"/>
      <c r="CI14" s="377"/>
      <c r="CJ14" s="377"/>
      <c r="CK14" s="377"/>
      <c r="CL14" s="377"/>
      <c r="CM14" s="377"/>
      <c r="CN14" s="377"/>
      <c r="CO14" s="377"/>
      <c r="CP14" s="377"/>
      <c r="CQ14" s="377"/>
      <c r="CR14" s="377"/>
      <c r="CS14" s="377"/>
      <c r="CT14" s="377"/>
      <c r="CU14" s="377"/>
      <c r="CV14" s="377"/>
      <c r="CW14" s="377"/>
      <c r="CX14" s="377"/>
      <c r="CY14" s="377"/>
      <c r="CZ14" s="377"/>
      <c r="DA14" s="377"/>
      <c r="DB14" s="377"/>
      <c r="DC14" s="377"/>
      <c r="DD14" s="377"/>
    </row>
    <row r="15" spans="1:108" ht="15">
      <c r="A15" s="35"/>
      <c r="B15" s="378" t="s">
        <v>49</v>
      </c>
      <c r="C15" s="378"/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378"/>
      <c r="U15" s="378"/>
      <c r="V15" s="378"/>
      <c r="W15" s="378"/>
      <c r="X15" s="378"/>
      <c r="Y15" s="378"/>
      <c r="Z15" s="378"/>
      <c r="AA15" s="378"/>
      <c r="AB15" s="378"/>
      <c r="AC15" s="378"/>
      <c r="AD15" s="378"/>
      <c r="AE15" s="378"/>
      <c r="AF15" s="378"/>
      <c r="AG15" s="378"/>
      <c r="AH15" s="378"/>
      <c r="AI15" s="378"/>
      <c r="AJ15" s="378"/>
      <c r="AK15" s="378"/>
      <c r="AL15" s="378"/>
      <c r="AM15" s="378"/>
      <c r="AN15" s="378"/>
      <c r="AO15" s="378"/>
      <c r="AP15" s="378"/>
      <c r="AQ15" s="378"/>
      <c r="AR15" s="378"/>
      <c r="AS15" s="378"/>
      <c r="AT15" s="378"/>
      <c r="AU15" s="378"/>
      <c r="AV15" s="378"/>
      <c r="AW15" s="378"/>
      <c r="AX15" s="378"/>
      <c r="AY15" s="378"/>
      <c r="AZ15" s="378"/>
      <c r="BA15" s="378"/>
      <c r="BB15" s="378"/>
      <c r="BC15" s="378"/>
      <c r="BD15" s="378"/>
      <c r="BE15" s="378"/>
      <c r="BF15" s="378"/>
      <c r="BG15" s="378"/>
      <c r="BH15" s="378"/>
      <c r="BI15" s="378"/>
      <c r="BJ15" s="378"/>
      <c r="BK15" s="378"/>
      <c r="BL15" s="378"/>
      <c r="BM15" s="378"/>
      <c r="BN15" s="378"/>
      <c r="BO15" s="378"/>
      <c r="BP15" s="378"/>
      <c r="BQ15" s="378"/>
      <c r="BR15" s="378"/>
      <c r="BS15" s="378"/>
      <c r="BT15" s="379"/>
      <c r="BU15" s="377">
        <v>76003751.3</v>
      </c>
      <c r="BV15" s="377"/>
      <c r="BW15" s="377"/>
      <c r="BX15" s="377"/>
      <c r="BY15" s="377"/>
      <c r="BZ15" s="377"/>
      <c r="CA15" s="377"/>
      <c r="CB15" s="377"/>
      <c r="CC15" s="377"/>
      <c r="CD15" s="377"/>
      <c r="CE15" s="377"/>
      <c r="CF15" s="377"/>
      <c r="CG15" s="377"/>
      <c r="CH15" s="377"/>
      <c r="CI15" s="377"/>
      <c r="CJ15" s="377"/>
      <c r="CK15" s="377"/>
      <c r="CL15" s="377"/>
      <c r="CM15" s="377"/>
      <c r="CN15" s="377"/>
      <c r="CO15" s="377"/>
      <c r="CP15" s="377"/>
      <c r="CQ15" s="377"/>
      <c r="CR15" s="377"/>
      <c r="CS15" s="377"/>
      <c r="CT15" s="377"/>
      <c r="CU15" s="377"/>
      <c r="CV15" s="377"/>
      <c r="CW15" s="377"/>
      <c r="CX15" s="377"/>
      <c r="CY15" s="377"/>
      <c r="CZ15" s="377"/>
      <c r="DA15" s="377"/>
      <c r="DB15" s="377"/>
      <c r="DC15" s="377"/>
      <c r="DD15" s="377"/>
    </row>
    <row r="16" spans="1:108" ht="15">
      <c r="A16" s="35"/>
      <c r="B16" s="378" t="s">
        <v>50</v>
      </c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378"/>
      <c r="T16" s="378"/>
      <c r="U16" s="378"/>
      <c r="V16" s="378"/>
      <c r="W16" s="378"/>
      <c r="X16" s="378"/>
      <c r="Y16" s="378"/>
      <c r="Z16" s="378"/>
      <c r="AA16" s="378"/>
      <c r="AB16" s="378"/>
      <c r="AC16" s="378"/>
      <c r="AD16" s="378"/>
      <c r="AE16" s="378"/>
      <c r="AF16" s="378"/>
      <c r="AG16" s="378"/>
      <c r="AH16" s="378"/>
      <c r="AI16" s="378"/>
      <c r="AJ16" s="378"/>
      <c r="AK16" s="378"/>
      <c r="AL16" s="378"/>
      <c r="AM16" s="378"/>
      <c r="AN16" s="378"/>
      <c r="AO16" s="378"/>
      <c r="AP16" s="378"/>
      <c r="AQ16" s="378"/>
      <c r="AR16" s="378"/>
      <c r="AS16" s="378"/>
      <c r="AT16" s="378"/>
      <c r="AU16" s="378"/>
      <c r="AV16" s="378"/>
      <c r="AW16" s="378"/>
      <c r="AX16" s="378"/>
      <c r="AY16" s="378"/>
      <c r="AZ16" s="378"/>
      <c r="BA16" s="378"/>
      <c r="BB16" s="378"/>
      <c r="BC16" s="378"/>
      <c r="BD16" s="378"/>
      <c r="BE16" s="378"/>
      <c r="BF16" s="378"/>
      <c r="BG16" s="378"/>
      <c r="BH16" s="378"/>
      <c r="BI16" s="378"/>
      <c r="BJ16" s="378"/>
      <c r="BK16" s="378"/>
      <c r="BL16" s="378"/>
      <c r="BM16" s="378"/>
      <c r="BN16" s="378"/>
      <c r="BO16" s="378"/>
      <c r="BP16" s="378"/>
      <c r="BQ16" s="378"/>
      <c r="BR16" s="378"/>
      <c r="BS16" s="378"/>
      <c r="BT16" s="379"/>
      <c r="BU16" s="377">
        <v>31288600.37</v>
      </c>
      <c r="BV16" s="377"/>
      <c r="BW16" s="377"/>
      <c r="BX16" s="377"/>
      <c r="BY16" s="377"/>
      <c r="BZ16" s="377"/>
      <c r="CA16" s="377"/>
      <c r="CB16" s="377"/>
      <c r="CC16" s="377"/>
      <c r="CD16" s="377"/>
      <c r="CE16" s="377"/>
      <c r="CF16" s="377"/>
      <c r="CG16" s="377"/>
      <c r="CH16" s="377"/>
      <c r="CI16" s="377"/>
      <c r="CJ16" s="377"/>
      <c r="CK16" s="377"/>
      <c r="CL16" s="377"/>
      <c r="CM16" s="377"/>
      <c r="CN16" s="377"/>
      <c r="CO16" s="377"/>
      <c r="CP16" s="377"/>
      <c r="CQ16" s="377"/>
      <c r="CR16" s="377"/>
      <c r="CS16" s="377"/>
      <c r="CT16" s="377"/>
      <c r="CU16" s="377"/>
      <c r="CV16" s="377"/>
      <c r="CW16" s="377"/>
      <c r="CX16" s="377"/>
      <c r="CY16" s="377"/>
      <c r="CZ16" s="377"/>
      <c r="DA16" s="377"/>
      <c r="DB16" s="377"/>
      <c r="DC16" s="377"/>
      <c r="DD16" s="377"/>
    </row>
    <row r="17" spans="1:108" s="3" customFormat="1" ht="15" customHeight="1">
      <c r="A17" s="33"/>
      <c r="B17" s="372" t="s">
        <v>51</v>
      </c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2"/>
      <c r="X17" s="372"/>
      <c r="Y17" s="372"/>
      <c r="Z17" s="372"/>
      <c r="AA17" s="372"/>
      <c r="AB17" s="372"/>
      <c r="AC17" s="372"/>
      <c r="AD17" s="372"/>
      <c r="AE17" s="372"/>
      <c r="AF17" s="372"/>
      <c r="AG17" s="372"/>
      <c r="AH17" s="372"/>
      <c r="AI17" s="372"/>
      <c r="AJ17" s="372"/>
      <c r="AK17" s="372"/>
      <c r="AL17" s="372"/>
      <c r="AM17" s="372"/>
      <c r="AN17" s="372"/>
      <c r="AO17" s="372"/>
      <c r="AP17" s="372"/>
      <c r="AQ17" s="372"/>
      <c r="AR17" s="372"/>
      <c r="AS17" s="372"/>
      <c r="AT17" s="372"/>
      <c r="AU17" s="372"/>
      <c r="AV17" s="372"/>
      <c r="AW17" s="372"/>
      <c r="AX17" s="372"/>
      <c r="AY17" s="372"/>
      <c r="AZ17" s="372"/>
      <c r="BA17" s="372"/>
      <c r="BB17" s="372"/>
      <c r="BC17" s="372"/>
      <c r="BD17" s="372"/>
      <c r="BE17" s="372"/>
      <c r="BF17" s="372"/>
      <c r="BG17" s="372"/>
      <c r="BH17" s="372"/>
      <c r="BI17" s="372"/>
      <c r="BJ17" s="372"/>
      <c r="BK17" s="372"/>
      <c r="BL17" s="372"/>
      <c r="BM17" s="372"/>
      <c r="BN17" s="372"/>
      <c r="BO17" s="372"/>
      <c r="BP17" s="372"/>
      <c r="BQ17" s="372"/>
      <c r="BR17" s="372"/>
      <c r="BS17" s="372"/>
      <c r="BT17" s="373"/>
      <c r="BU17" s="377" t="s">
        <v>329</v>
      </c>
      <c r="BV17" s="377"/>
      <c r="BW17" s="377"/>
      <c r="BX17" s="377"/>
      <c r="BY17" s="377"/>
      <c r="BZ17" s="377"/>
      <c r="CA17" s="377"/>
      <c r="CB17" s="377"/>
      <c r="CC17" s="377"/>
      <c r="CD17" s="377"/>
      <c r="CE17" s="377"/>
      <c r="CF17" s="377"/>
      <c r="CG17" s="377"/>
      <c r="CH17" s="377"/>
      <c r="CI17" s="377"/>
      <c r="CJ17" s="377"/>
      <c r="CK17" s="377"/>
      <c r="CL17" s="377"/>
      <c r="CM17" s="377"/>
      <c r="CN17" s="377"/>
      <c r="CO17" s="377"/>
      <c r="CP17" s="377"/>
      <c r="CQ17" s="377"/>
      <c r="CR17" s="377"/>
      <c r="CS17" s="377"/>
      <c r="CT17" s="377"/>
      <c r="CU17" s="377"/>
      <c r="CV17" s="377"/>
      <c r="CW17" s="377"/>
      <c r="CX17" s="377"/>
      <c r="CY17" s="377"/>
      <c r="CZ17" s="377"/>
      <c r="DA17" s="377"/>
      <c r="DB17" s="377"/>
      <c r="DC17" s="377"/>
      <c r="DD17" s="377"/>
    </row>
    <row r="18" spans="1:108" ht="15">
      <c r="A18" s="34"/>
      <c r="B18" s="375" t="s">
        <v>4</v>
      </c>
      <c r="C18" s="375"/>
      <c r="D18" s="375"/>
      <c r="E18" s="375"/>
      <c r="F18" s="375"/>
      <c r="G18" s="375"/>
      <c r="H18" s="375"/>
      <c r="I18" s="375"/>
      <c r="J18" s="375"/>
      <c r="K18" s="375"/>
      <c r="L18" s="375"/>
      <c r="M18" s="375"/>
      <c r="N18" s="375"/>
      <c r="O18" s="375"/>
      <c r="P18" s="375"/>
      <c r="Q18" s="375"/>
      <c r="R18" s="375"/>
      <c r="S18" s="375"/>
      <c r="T18" s="375"/>
      <c r="U18" s="375"/>
      <c r="V18" s="375"/>
      <c r="W18" s="375"/>
      <c r="X18" s="375"/>
      <c r="Y18" s="375"/>
      <c r="Z18" s="375"/>
      <c r="AA18" s="375"/>
      <c r="AB18" s="375"/>
      <c r="AC18" s="375"/>
      <c r="AD18" s="375"/>
      <c r="AE18" s="375"/>
      <c r="AF18" s="375"/>
      <c r="AG18" s="375"/>
      <c r="AH18" s="375"/>
      <c r="AI18" s="375"/>
      <c r="AJ18" s="375"/>
      <c r="AK18" s="375"/>
      <c r="AL18" s="375"/>
      <c r="AM18" s="375"/>
      <c r="AN18" s="375"/>
      <c r="AO18" s="375"/>
      <c r="AP18" s="375"/>
      <c r="AQ18" s="375"/>
      <c r="AR18" s="375"/>
      <c r="AS18" s="375"/>
      <c r="AT18" s="375"/>
      <c r="AU18" s="375"/>
      <c r="AV18" s="375"/>
      <c r="AW18" s="375"/>
      <c r="AX18" s="375"/>
      <c r="AY18" s="375"/>
      <c r="AZ18" s="375"/>
      <c r="BA18" s="375"/>
      <c r="BB18" s="375"/>
      <c r="BC18" s="375"/>
      <c r="BD18" s="375"/>
      <c r="BE18" s="375"/>
      <c r="BF18" s="375"/>
      <c r="BG18" s="375"/>
      <c r="BH18" s="375"/>
      <c r="BI18" s="375"/>
      <c r="BJ18" s="375"/>
      <c r="BK18" s="375"/>
      <c r="BL18" s="375"/>
      <c r="BM18" s="375"/>
      <c r="BN18" s="375"/>
      <c r="BO18" s="375"/>
      <c r="BP18" s="375"/>
      <c r="BQ18" s="375"/>
      <c r="BR18" s="375"/>
      <c r="BS18" s="375"/>
      <c r="BT18" s="376"/>
      <c r="BU18" s="377"/>
      <c r="BV18" s="377"/>
      <c r="BW18" s="377"/>
      <c r="BX18" s="377"/>
      <c r="BY18" s="377"/>
      <c r="BZ18" s="377"/>
      <c r="CA18" s="377"/>
      <c r="CB18" s="377"/>
      <c r="CC18" s="377"/>
      <c r="CD18" s="377"/>
      <c r="CE18" s="377"/>
      <c r="CF18" s="377"/>
      <c r="CG18" s="377"/>
      <c r="CH18" s="377"/>
      <c r="CI18" s="377"/>
      <c r="CJ18" s="377"/>
      <c r="CK18" s="377"/>
      <c r="CL18" s="377"/>
      <c r="CM18" s="377"/>
      <c r="CN18" s="377"/>
      <c r="CO18" s="377"/>
      <c r="CP18" s="377"/>
      <c r="CQ18" s="377"/>
      <c r="CR18" s="377"/>
      <c r="CS18" s="377"/>
      <c r="CT18" s="377"/>
      <c r="CU18" s="377"/>
      <c r="CV18" s="377"/>
      <c r="CW18" s="377"/>
      <c r="CX18" s="377"/>
      <c r="CY18" s="377"/>
      <c r="CZ18" s="377"/>
      <c r="DA18" s="377"/>
      <c r="DB18" s="377"/>
      <c r="DC18" s="377"/>
      <c r="DD18" s="377"/>
    </row>
    <row r="19" spans="1:108" ht="30" customHeight="1">
      <c r="A19" s="37"/>
      <c r="B19" s="382" t="s">
        <v>124</v>
      </c>
      <c r="C19" s="382"/>
      <c r="D19" s="382"/>
      <c r="E19" s="382"/>
      <c r="F19" s="382"/>
      <c r="G19" s="382"/>
      <c r="H19" s="382"/>
      <c r="I19" s="382"/>
      <c r="J19" s="382"/>
      <c r="K19" s="382"/>
      <c r="L19" s="382"/>
      <c r="M19" s="382"/>
      <c r="N19" s="382"/>
      <c r="O19" s="382"/>
      <c r="P19" s="382"/>
      <c r="Q19" s="382"/>
      <c r="R19" s="382"/>
      <c r="S19" s="382"/>
      <c r="T19" s="382"/>
      <c r="U19" s="382"/>
      <c r="V19" s="382"/>
      <c r="W19" s="382"/>
      <c r="X19" s="382"/>
      <c r="Y19" s="382"/>
      <c r="Z19" s="382"/>
      <c r="AA19" s="382"/>
      <c r="AB19" s="382"/>
      <c r="AC19" s="382"/>
      <c r="AD19" s="382"/>
      <c r="AE19" s="382"/>
      <c r="AF19" s="382"/>
      <c r="AG19" s="382"/>
      <c r="AH19" s="382"/>
      <c r="AI19" s="382"/>
      <c r="AJ19" s="382"/>
      <c r="AK19" s="382"/>
      <c r="AL19" s="382"/>
      <c r="AM19" s="382"/>
      <c r="AN19" s="382"/>
      <c r="AO19" s="382"/>
      <c r="AP19" s="382"/>
      <c r="AQ19" s="382"/>
      <c r="AR19" s="382"/>
      <c r="AS19" s="382"/>
      <c r="AT19" s="382"/>
      <c r="AU19" s="382"/>
      <c r="AV19" s="382"/>
      <c r="AW19" s="382"/>
      <c r="AX19" s="382"/>
      <c r="AY19" s="382"/>
      <c r="AZ19" s="382"/>
      <c r="BA19" s="382"/>
      <c r="BB19" s="382"/>
      <c r="BC19" s="382"/>
      <c r="BD19" s="382"/>
      <c r="BE19" s="382"/>
      <c r="BF19" s="382"/>
      <c r="BG19" s="382"/>
      <c r="BH19" s="382"/>
      <c r="BI19" s="382"/>
      <c r="BJ19" s="382"/>
      <c r="BK19" s="382"/>
      <c r="BL19" s="382"/>
      <c r="BM19" s="382"/>
      <c r="BN19" s="382"/>
      <c r="BO19" s="382"/>
      <c r="BP19" s="382"/>
      <c r="BQ19" s="382"/>
      <c r="BR19" s="382"/>
      <c r="BS19" s="382"/>
      <c r="BT19" s="383"/>
      <c r="BU19" s="377" t="s">
        <v>324</v>
      </c>
      <c r="BV19" s="377"/>
      <c r="BW19" s="377"/>
      <c r="BX19" s="377"/>
      <c r="BY19" s="377"/>
      <c r="BZ19" s="377"/>
      <c r="CA19" s="377"/>
      <c r="CB19" s="377"/>
      <c r="CC19" s="377"/>
      <c r="CD19" s="377"/>
      <c r="CE19" s="377"/>
      <c r="CF19" s="377"/>
      <c r="CG19" s="377"/>
      <c r="CH19" s="377"/>
      <c r="CI19" s="377"/>
      <c r="CJ19" s="377"/>
      <c r="CK19" s="377"/>
      <c r="CL19" s="377"/>
      <c r="CM19" s="377"/>
      <c r="CN19" s="377"/>
      <c r="CO19" s="377"/>
      <c r="CP19" s="377"/>
      <c r="CQ19" s="377"/>
      <c r="CR19" s="377"/>
      <c r="CS19" s="377"/>
      <c r="CT19" s="377"/>
      <c r="CU19" s="377"/>
      <c r="CV19" s="377"/>
      <c r="CW19" s="377"/>
      <c r="CX19" s="377"/>
      <c r="CY19" s="377"/>
      <c r="CZ19" s="377"/>
      <c r="DA19" s="377"/>
      <c r="DB19" s="377"/>
      <c r="DC19" s="377"/>
      <c r="DD19" s="377"/>
    </row>
    <row r="20" spans="1:108" ht="30" customHeight="1">
      <c r="A20" s="35"/>
      <c r="B20" s="378" t="s">
        <v>125</v>
      </c>
      <c r="C20" s="378"/>
      <c r="D20" s="378"/>
      <c r="E20" s="378"/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 s="378"/>
      <c r="Q20" s="378"/>
      <c r="R20" s="378"/>
      <c r="S20" s="378"/>
      <c r="T20" s="378"/>
      <c r="U20" s="378"/>
      <c r="V20" s="378"/>
      <c r="W20" s="378"/>
      <c r="X20" s="378"/>
      <c r="Y20" s="378"/>
      <c r="Z20" s="378"/>
      <c r="AA20" s="378"/>
      <c r="AB20" s="378"/>
      <c r="AC20" s="378"/>
      <c r="AD20" s="378"/>
      <c r="AE20" s="378"/>
      <c r="AF20" s="378"/>
      <c r="AG20" s="378"/>
      <c r="AH20" s="378"/>
      <c r="AI20" s="378"/>
      <c r="AJ20" s="378"/>
      <c r="AK20" s="378"/>
      <c r="AL20" s="378"/>
      <c r="AM20" s="378"/>
      <c r="AN20" s="378"/>
      <c r="AO20" s="378"/>
      <c r="AP20" s="378"/>
      <c r="AQ20" s="378"/>
      <c r="AR20" s="378"/>
      <c r="AS20" s="378"/>
      <c r="AT20" s="378"/>
      <c r="AU20" s="378"/>
      <c r="AV20" s="378"/>
      <c r="AW20" s="378"/>
      <c r="AX20" s="378"/>
      <c r="AY20" s="378"/>
      <c r="AZ20" s="378"/>
      <c r="BA20" s="378"/>
      <c r="BB20" s="378"/>
      <c r="BC20" s="378"/>
      <c r="BD20" s="378"/>
      <c r="BE20" s="378"/>
      <c r="BF20" s="378"/>
      <c r="BG20" s="378"/>
      <c r="BH20" s="378"/>
      <c r="BI20" s="378"/>
      <c r="BJ20" s="378"/>
      <c r="BK20" s="378"/>
      <c r="BL20" s="378"/>
      <c r="BM20" s="378"/>
      <c r="BN20" s="378"/>
      <c r="BO20" s="378"/>
      <c r="BP20" s="378"/>
      <c r="BQ20" s="378"/>
      <c r="BR20" s="378"/>
      <c r="BS20" s="378"/>
      <c r="BT20" s="379"/>
      <c r="BU20" s="377" t="s">
        <v>324</v>
      </c>
      <c r="BV20" s="377"/>
      <c r="BW20" s="377"/>
      <c r="BX20" s="377"/>
      <c r="BY20" s="377"/>
      <c r="BZ20" s="377"/>
      <c r="CA20" s="377"/>
      <c r="CB20" s="377"/>
      <c r="CC20" s="377"/>
      <c r="CD20" s="377"/>
      <c r="CE20" s="377"/>
      <c r="CF20" s="377"/>
      <c r="CG20" s="377"/>
      <c r="CH20" s="377"/>
      <c r="CI20" s="377"/>
      <c r="CJ20" s="377"/>
      <c r="CK20" s="377"/>
      <c r="CL20" s="377"/>
      <c r="CM20" s="377"/>
      <c r="CN20" s="377"/>
      <c r="CO20" s="377"/>
      <c r="CP20" s="377"/>
      <c r="CQ20" s="377"/>
      <c r="CR20" s="377"/>
      <c r="CS20" s="377"/>
      <c r="CT20" s="377"/>
      <c r="CU20" s="377"/>
      <c r="CV20" s="377"/>
      <c r="CW20" s="377"/>
      <c r="CX20" s="377"/>
      <c r="CY20" s="377"/>
      <c r="CZ20" s="377"/>
      <c r="DA20" s="377"/>
      <c r="DB20" s="377"/>
      <c r="DC20" s="377"/>
      <c r="DD20" s="377"/>
    </row>
    <row r="21" spans="1:108" ht="15" customHeight="1">
      <c r="A21" s="38"/>
      <c r="B21" s="380" t="s">
        <v>5</v>
      </c>
      <c r="C21" s="380"/>
      <c r="D21" s="380"/>
      <c r="E21" s="380"/>
      <c r="F21" s="380"/>
      <c r="G21" s="380"/>
      <c r="H21" s="380"/>
      <c r="I21" s="380"/>
      <c r="J21" s="380"/>
      <c r="K21" s="380"/>
      <c r="L21" s="380"/>
      <c r="M21" s="380"/>
      <c r="N21" s="380"/>
      <c r="O21" s="380"/>
      <c r="P21" s="380"/>
      <c r="Q21" s="380"/>
      <c r="R21" s="380"/>
      <c r="S21" s="380"/>
      <c r="T21" s="380"/>
      <c r="U21" s="380"/>
      <c r="V21" s="380"/>
      <c r="W21" s="380"/>
      <c r="X21" s="380"/>
      <c r="Y21" s="380"/>
      <c r="Z21" s="380"/>
      <c r="AA21" s="380"/>
      <c r="AB21" s="380"/>
      <c r="AC21" s="380"/>
      <c r="AD21" s="380"/>
      <c r="AE21" s="380"/>
      <c r="AF21" s="380"/>
      <c r="AG21" s="380"/>
      <c r="AH21" s="380"/>
      <c r="AI21" s="380"/>
      <c r="AJ21" s="380"/>
      <c r="AK21" s="380"/>
      <c r="AL21" s="380"/>
      <c r="AM21" s="380"/>
      <c r="AN21" s="380"/>
      <c r="AO21" s="380"/>
      <c r="AP21" s="380"/>
      <c r="AQ21" s="380"/>
      <c r="AR21" s="380"/>
      <c r="AS21" s="380"/>
      <c r="AT21" s="380"/>
      <c r="AU21" s="380"/>
      <c r="AV21" s="380"/>
      <c r="AW21" s="380"/>
      <c r="AX21" s="380"/>
      <c r="AY21" s="380"/>
      <c r="AZ21" s="380"/>
      <c r="BA21" s="380"/>
      <c r="BB21" s="380"/>
      <c r="BC21" s="380"/>
      <c r="BD21" s="380"/>
      <c r="BE21" s="380"/>
      <c r="BF21" s="380"/>
      <c r="BG21" s="380"/>
      <c r="BH21" s="380"/>
      <c r="BI21" s="380"/>
      <c r="BJ21" s="380"/>
      <c r="BK21" s="380"/>
      <c r="BL21" s="380"/>
      <c r="BM21" s="380"/>
      <c r="BN21" s="380"/>
      <c r="BO21" s="380"/>
      <c r="BP21" s="380"/>
      <c r="BQ21" s="380"/>
      <c r="BR21" s="380"/>
      <c r="BS21" s="380"/>
      <c r="BT21" s="381"/>
      <c r="BU21" s="377"/>
      <c r="BV21" s="377"/>
      <c r="BW21" s="377"/>
      <c r="BX21" s="377"/>
      <c r="BY21" s="377"/>
      <c r="BZ21" s="377"/>
      <c r="CA21" s="377"/>
      <c r="CB21" s="377"/>
      <c r="CC21" s="377"/>
      <c r="CD21" s="377"/>
      <c r="CE21" s="377"/>
      <c r="CF21" s="377"/>
      <c r="CG21" s="377"/>
      <c r="CH21" s="377"/>
      <c r="CI21" s="377"/>
      <c r="CJ21" s="377"/>
      <c r="CK21" s="377"/>
      <c r="CL21" s="377"/>
      <c r="CM21" s="377"/>
      <c r="CN21" s="377"/>
      <c r="CO21" s="377"/>
      <c r="CP21" s="377"/>
      <c r="CQ21" s="377"/>
      <c r="CR21" s="377"/>
      <c r="CS21" s="377"/>
      <c r="CT21" s="377"/>
      <c r="CU21" s="377"/>
      <c r="CV21" s="377"/>
      <c r="CW21" s="377"/>
      <c r="CX21" s="377"/>
      <c r="CY21" s="377"/>
      <c r="CZ21" s="377"/>
      <c r="DA21" s="377"/>
      <c r="DB21" s="377"/>
      <c r="DC21" s="377"/>
      <c r="DD21" s="377"/>
    </row>
    <row r="22" spans="1:108" ht="15" customHeight="1">
      <c r="A22" s="35"/>
      <c r="B22" s="378" t="s">
        <v>52</v>
      </c>
      <c r="C22" s="378"/>
      <c r="D22" s="378"/>
      <c r="E22" s="378"/>
      <c r="F22" s="378"/>
      <c r="G22" s="378"/>
      <c r="H22" s="378"/>
      <c r="I22" s="378"/>
      <c r="J22" s="378"/>
      <c r="K22" s="378"/>
      <c r="L22" s="378"/>
      <c r="M22" s="378"/>
      <c r="N22" s="378"/>
      <c r="O22" s="378"/>
      <c r="P22" s="378"/>
      <c r="Q22" s="378"/>
      <c r="R22" s="378"/>
      <c r="S22" s="378"/>
      <c r="T22" s="378"/>
      <c r="U22" s="378"/>
      <c r="V22" s="378"/>
      <c r="W22" s="378"/>
      <c r="X22" s="378"/>
      <c r="Y22" s="378"/>
      <c r="Z22" s="378"/>
      <c r="AA22" s="378"/>
      <c r="AB22" s="378"/>
      <c r="AC22" s="378"/>
      <c r="AD22" s="378"/>
      <c r="AE22" s="378"/>
      <c r="AF22" s="378"/>
      <c r="AG22" s="378"/>
      <c r="AH22" s="378"/>
      <c r="AI22" s="378"/>
      <c r="AJ22" s="378"/>
      <c r="AK22" s="378"/>
      <c r="AL22" s="378"/>
      <c r="AM22" s="378"/>
      <c r="AN22" s="378"/>
      <c r="AO22" s="378"/>
      <c r="AP22" s="378"/>
      <c r="AQ22" s="378"/>
      <c r="AR22" s="378"/>
      <c r="AS22" s="378"/>
      <c r="AT22" s="378"/>
      <c r="AU22" s="378"/>
      <c r="AV22" s="378"/>
      <c r="AW22" s="378"/>
      <c r="AX22" s="378"/>
      <c r="AY22" s="378"/>
      <c r="AZ22" s="378"/>
      <c r="BA22" s="378"/>
      <c r="BB22" s="378"/>
      <c r="BC22" s="378"/>
      <c r="BD22" s="378"/>
      <c r="BE22" s="378"/>
      <c r="BF22" s="378"/>
      <c r="BG22" s="378"/>
      <c r="BH22" s="378"/>
      <c r="BI22" s="378"/>
      <c r="BJ22" s="378"/>
      <c r="BK22" s="378"/>
      <c r="BL22" s="378"/>
      <c r="BM22" s="378"/>
      <c r="BN22" s="378"/>
      <c r="BO22" s="378"/>
      <c r="BP22" s="378"/>
      <c r="BQ22" s="378"/>
      <c r="BR22" s="378"/>
      <c r="BS22" s="378"/>
      <c r="BT22" s="379"/>
      <c r="BU22" s="377"/>
      <c r="BV22" s="377"/>
      <c r="BW22" s="377"/>
      <c r="BX22" s="377"/>
      <c r="BY22" s="377"/>
      <c r="BZ22" s="377"/>
      <c r="CA22" s="377"/>
      <c r="CB22" s="377"/>
      <c r="CC22" s="377"/>
      <c r="CD22" s="377"/>
      <c r="CE22" s="377"/>
      <c r="CF22" s="377"/>
      <c r="CG22" s="377"/>
      <c r="CH22" s="377"/>
      <c r="CI22" s="377"/>
      <c r="CJ22" s="377"/>
      <c r="CK22" s="377"/>
      <c r="CL22" s="377"/>
      <c r="CM22" s="377"/>
      <c r="CN22" s="377"/>
      <c r="CO22" s="377"/>
      <c r="CP22" s="377"/>
      <c r="CQ22" s="377"/>
      <c r="CR22" s="377"/>
      <c r="CS22" s="377"/>
      <c r="CT22" s="377"/>
      <c r="CU22" s="377"/>
      <c r="CV22" s="377"/>
      <c r="CW22" s="377"/>
      <c r="CX22" s="377"/>
      <c r="CY22" s="377"/>
      <c r="CZ22" s="377"/>
      <c r="DA22" s="377"/>
      <c r="DB22" s="377"/>
      <c r="DC22" s="377"/>
      <c r="DD22" s="377"/>
    </row>
    <row r="23" spans="1:108" ht="15" customHeight="1">
      <c r="A23" s="35"/>
      <c r="B23" s="378" t="s">
        <v>53</v>
      </c>
      <c r="C23" s="378"/>
      <c r="D23" s="378"/>
      <c r="E23" s="378"/>
      <c r="F23" s="378"/>
      <c r="G23" s="378"/>
      <c r="H23" s="378"/>
      <c r="I23" s="378"/>
      <c r="J23" s="378"/>
      <c r="K23" s="378"/>
      <c r="L23" s="378"/>
      <c r="M23" s="378"/>
      <c r="N23" s="378"/>
      <c r="O23" s="378"/>
      <c r="P23" s="378"/>
      <c r="Q23" s="378"/>
      <c r="R23" s="378"/>
      <c r="S23" s="378"/>
      <c r="T23" s="378"/>
      <c r="U23" s="378"/>
      <c r="V23" s="378"/>
      <c r="W23" s="378"/>
      <c r="X23" s="378"/>
      <c r="Y23" s="378"/>
      <c r="Z23" s="378"/>
      <c r="AA23" s="378"/>
      <c r="AB23" s="378"/>
      <c r="AC23" s="378"/>
      <c r="AD23" s="378"/>
      <c r="AE23" s="378"/>
      <c r="AF23" s="378"/>
      <c r="AG23" s="378"/>
      <c r="AH23" s="378"/>
      <c r="AI23" s="378"/>
      <c r="AJ23" s="378"/>
      <c r="AK23" s="378"/>
      <c r="AL23" s="378"/>
      <c r="AM23" s="378"/>
      <c r="AN23" s="378"/>
      <c r="AO23" s="378"/>
      <c r="AP23" s="378"/>
      <c r="AQ23" s="378"/>
      <c r="AR23" s="378"/>
      <c r="AS23" s="378"/>
      <c r="AT23" s="378"/>
      <c r="AU23" s="378"/>
      <c r="AV23" s="378"/>
      <c r="AW23" s="378"/>
      <c r="AX23" s="378"/>
      <c r="AY23" s="378"/>
      <c r="AZ23" s="378"/>
      <c r="BA23" s="378"/>
      <c r="BB23" s="378"/>
      <c r="BC23" s="378"/>
      <c r="BD23" s="378"/>
      <c r="BE23" s="378"/>
      <c r="BF23" s="378"/>
      <c r="BG23" s="378"/>
      <c r="BH23" s="378"/>
      <c r="BI23" s="378"/>
      <c r="BJ23" s="378"/>
      <c r="BK23" s="378"/>
      <c r="BL23" s="378"/>
      <c r="BM23" s="378"/>
      <c r="BN23" s="378"/>
      <c r="BO23" s="378"/>
      <c r="BP23" s="378"/>
      <c r="BQ23" s="378"/>
      <c r="BR23" s="378"/>
      <c r="BS23" s="378"/>
      <c r="BT23" s="379"/>
      <c r="BU23" s="377"/>
      <c r="BV23" s="377"/>
      <c r="BW23" s="377"/>
      <c r="BX23" s="377"/>
      <c r="BY23" s="377"/>
      <c r="BZ23" s="377"/>
      <c r="CA23" s="377"/>
      <c r="CB23" s="377"/>
      <c r="CC23" s="377"/>
      <c r="CD23" s="377"/>
      <c r="CE23" s="377"/>
      <c r="CF23" s="377"/>
      <c r="CG23" s="377"/>
      <c r="CH23" s="377"/>
      <c r="CI23" s="377"/>
      <c r="CJ23" s="377"/>
      <c r="CK23" s="377"/>
      <c r="CL23" s="377"/>
      <c r="CM23" s="377"/>
      <c r="CN23" s="377"/>
      <c r="CO23" s="377"/>
      <c r="CP23" s="377"/>
      <c r="CQ23" s="377"/>
      <c r="CR23" s="377"/>
      <c r="CS23" s="377"/>
      <c r="CT23" s="377"/>
      <c r="CU23" s="377"/>
      <c r="CV23" s="377"/>
      <c r="CW23" s="377"/>
      <c r="CX23" s="377"/>
      <c r="CY23" s="377"/>
      <c r="CZ23" s="377"/>
      <c r="DA23" s="377"/>
      <c r="DB23" s="377"/>
      <c r="DC23" s="377"/>
      <c r="DD23" s="377"/>
    </row>
    <row r="24" spans="1:108" ht="15" customHeight="1">
      <c r="A24" s="35"/>
      <c r="B24" s="378" t="s">
        <v>54</v>
      </c>
      <c r="C24" s="378"/>
      <c r="D24" s="378"/>
      <c r="E24" s="378"/>
      <c r="F24" s="378"/>
      <c r="G24" s="378"/>
      <c r="H24" s="378"/>
      <c r="I24" s="378"/>
      <c r="J24" s="378"/>
      <c r="K24" s="378"/>
      <c r="L24" s="378"/>
      <c r="M24" s="378"/>
      <c r="N24" s="378"/>
      <c r="O24" s="378"/>
      <c r="P24" s="378"/>
      <c r="Q24" s="378"/>
      <c r="R24" s="378"/>
      <c r="S24" s="378"/>
      <c r="T24" s="378"/>
      <c r="U24" s="378"/>
      <c r="V24" s="378"/>
      <c r="W24" s="378"/>
      <c r="X24" s="378"/>
      <c r="Y24" s="378"/>
      <c r="Z24" s="378"/>
      <c r="AA24" s="378"/>
      <c r="AB24" s="378"/>
      <c r="AC24" s="378"/>
      <c r="AD24" s="378"/>
      <c r="AE24" s="378"/>
      <c r="AF24" s="378"/>
      <c r="AG24" s="378"/>
      <c r="AH24" s="378"/>
      <c r="AI24" s="378"/>
      <c r="AJ24" s="378"/>
      <c r="AK24" s="378"/>
      <c r="AL24" s="378"/>
      <c r="AM24" s="378"/>
      <c r="AN24" s="378"/>
      <c r="AO24" s="378"/>
      <c r="AP24" s="378"/>
      <c r="AQ24" s="378"/>
      <c r="AR24" s="378"/>
      <c r="AS24" s="378"/>
      <c r="AT24" s="378"/>
      <c r="AU24" s="378"/>
      <c r="AV24" s="378"/>
      <c r="AW24" s="378"/>
      <c r="AX24" s="378"/>
      <c r="AY24" s="378"/>
      <c r="AZ24" s="378"/>
      <c r="BA24" s="378"/>
      <c r="BB24" s="378"/>
      <c r="BC24" s="378"/>
      <c r="BD24" s="378"/>
      <c r="BE24" s="378"/>
      <c r="BF24" s="378"/>
      <c r="BG24" s="378"/>
      <c r="BH24" s="378"/>
      <c r="BI24" s="378"/>
      <c r="BJ24" s="378"/>
      <c r="BK24" s="378"/>
      <c r="BL24" s="378"/>
      <c r="BM24" s="378"/>
      <c r="BN24" s="378"/>
      <c r="BO24" s="378"/>
      <c r="BP24" s="378"/>
      <c r="BQ24" s="378"/>
      <c r="BR24" s="378"/>
      <c r="BS24" s="378"/>
      <c r="BT24" s="379"/>
      <c r="BU24" s="377"/>
      <c r="BV24" s="377"/>
      <c r="BW24" s="377"/>
      <c r="BX24" s="377"/>
      <c r="BY24" s="377"/>
      <c r="BZ24" s="377"/>
      <c r="CA24" s="377"/>
      <c r="CB24" s="377"/>
      <c r="CC24" s="377"/>
      <c r="CD24" s="377"/>
      <c r="CE24" s="377"/>
      <c r="CF24" s="377"/>
      <c r="CG24" s="377"/>
      <c r="CH24" s="377"/>
      <c r="CI24" s="377"/>
      <c r="CJ24" s="377"/>
      <c r="CK24" s="377"/>
      <c r="CL24" s="377"/>
      <c r="CM24" s="377"/>
      <c r="CN24" s="377"/>
      <c r="CO24" s="377"/>
      <c r="CP24" s="377"/>
      <c r="CQ24" s="377"/>
      <c r="CR24" s="377"/>
      <c r="CS24" s="377"/>
      <c r="CT24" s="377"/>
      <c r="CU24" s="377"/>
      <c r="CV24" s="377"/>
      <c r="CW24" s="377"/>
      <c r="CX24" s="377"/>
      <c r="CY24" s="377"/>
      <c r="CZ24" s="377"/>
      <c r="DA24" s="377"/>
      <c r="DB24" s="377"/>
      <c r="DC24" s="377"/>
      <c r="DD24" s="377"/>
    </row>
    <row r="25" spans="1:108" ht="15" customHeight="1">
      <c r="A25" s="35"/>
      <c r="B25" s="378" t="s">
        <v>55</v>
      </c>
      <c r="C25" s="378"/>
      <c r="D25" s="378"/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378"/>
      <c r="P25" s="378"/>
      <c r="Q25" s="378"/>
      <c r="R25" s="378"/>
      <c r="S25" s="378"/>
      <c r="T25" s="378"/>
      <c r="U25" s="378"/>
      <c r="V25" s="378"/>
      <c r="W25" s="378"/>
      <c r="X25" s="378"/>
      <c r="Y25" s="378"/>
      <c r="Z25" s="378"/>
      <c r="AA25" s="378"/>
      <c r="AB25" s="378"/>
      <c r="AC25" s="378"/>
      <c r="AD25" s="378"/>
      <c r="AE25" s="378"/>
      <c r="AF25" s="378"/>
      <c r="AG25" s="378"/>
      <c r="AH25" s="378"/>
      <c r="AI25" s="378"/>
      <c r="AJ25" s="378"/>
      <c r="AK25" s="378"/>
      <c r="AL25" s="378"/>
      <c r="AM25" s="378"/>
      <c r="AN25" s="378"/>
      <c r="AO25" s="378"/>
      <c r="AP25" s="378"/>
      <c r="AQ25" s="378"/>
      <c r="AR25" s="378"/>
      <c r="AS25" s="378"/>
      <c r="AT25" s="378"/>
      <c r="AU25" s="378"/>
      <c r="AV25" s="378"/>
      <c r="AW25" s="378"/>
      <c r="AX25" s="378"/>
      <c r="AY25" s="378"/>
      <c r="AZ25" s="378"/>
      <c r="BA25" s="378"/>
      <c r="BB25" s="378"/>
      <c r="BC25" s="378"/>
      <c r="BD25" s="378"/>
      <c r="BE25" s="378"/>
      <c r="BF25" s="378"/>
      <c r="BG25" s="378"/>
      <c r="BH25" s="378"/>
      <c r="BI25" s="378"/>
      <c r="BJ25" s="378"/>
      <c r="BK25" s="378"/>
      <c r="BL25" s="378"/>
      <c r="BM25" s="378"/>
      <c r="BN25" s="378"/>
      <c r="BO25" s="378"/>
      <c r="BP25" s="378"/>
      <c r="BQ25" s="378"/>
      <c r="BR25" s="378"/>
      <c r="BS25" s="378"/>
      <c r="BT25" s="379"/>
      <c r="BU25" s="377"/>
      <c r="BV25" s="377"/>
      <c r="BW25" s="377"/>
      <c r="BX25" s="377"/>
      <c r="BY25" s="377"/>
      <c r="BZ25" s="377"/>
      <c r="CA25" s="377"/>
      <c r="CB25" s="377"/>
      <c r="CC25" s="377"/>
      <c r="CD25" s="377"/>
      <c r="CE25" s="377"/>
      <c r="CF25" s="377"/>
      <c r="CG25" s="377"/>
      <c r="CH25" s="377"/>
      <c r="CI25" s="377"/>
      <c r="CJ25" s="377"/>
      <c r="CK25" s="377"/>
      <c r="CL25" s="377"/>
      <c r="CM25" s="377"/>
      <c r="CN25" s="377"/>
      <c r="CO25" s="377"/>
      <c r="CP25" s="377"/>
      <c r="CQ25" s="377"/>
      <c r="CR25" s="377"/>
      <c r="CS25" s="377"/>
      <c r="CT25" s="377"/>
      <c r="CU25" s="377"/>
      <c r="CV25" s="377"/>
      <c r="CW25" s="377"/>
      <c r="CX25" s="377"/>
      <c r="CY25" s="377"/>
      <c r="CZ25" s="377"/>
      <c r="DA25" s="377"/>
      <c r="DB25" s="377"/>
      <c r="DC25" s="377"/>
      <c r="DD25" s="377"/>
    </row>
    <row r="26" spans="1:108" ht="15" customHeight="1">
      <c r="A26" s="35"/>
      <c r="B26" s="378" t="s">
        <v>56</v>
      </c>
      <c r="C26" s="378"/>
      <c r="D26" s="378"/>
      <c r="E26" s="378"/>
      <c r="F26" s="378"/>
      <c r="G26" s="378"/>
      <c r="H26" s="378"/>
      <c r="I26" s="378"/>
      <c r="J26" s="378"/>
      <c r="K26" s="378"/>
      <c r="L26" s="378"/>
      <c r="M26" s="378"/>
      <c r="N26" s="378"/>
      <c r="O26" s="378"/>
      <c r="P26" s="378"/>
      <c r="Q26" s="378"/>
      <c r="R26" s="378"/>
      <c r="S26" s="378"/>
      <c r="T26" s="378"/>
      <c r="U26" s="378"/>
      <c r="V26" s="378"/>
      <c r="W26" s="378"/>
      <c r="X26" s="378"/>
      <c r="Y26" s="378"/>
      <c r="Z26" s="378"/>
      <c r="AA26" s="378"/>
      <c r="AB26" s="378"/>
      <c r="AC26" s="378"/>
      <c r="AD26" s="378"/>
      <c r="AE26" s="378"/>
      <c r="AF26" s="378"/>
      <c r="AG26" s="378"/>
      <c r="AH26" s="378"/>
      <c r="AI26" s="378"/>
      <c r="AJ26" s="378"/>
      <c r="AK26" s="378"/>
      <c r="AL26" s="378"/>
      <c r="AM26" s="378"/>
      <c r="AN26" s="378"/>
      <c r="AO26" s="378"/>
      <c r="AP26" s="378"/>
      <c r="AQ26" s="378"/>
      <c r="AR26" s="378"/>
      <c r="AS26" s="378"/>
      <c r="AT26" s="378"/>
      <c r="AU26" s="378"/>
      <c r="AV26" s="378"/>
      <c r="AW26" s="378"/>
      <c r="AX26" s="378"/>
      <c r="AY26" s="378"/>
      <c r="AZ26" s="378"/>
      <c r="BA26" s="378"/>
      <c r="BB26" s="378"/>
      <c r="BC26" s="378"/>
      <c r="BD26" s="378"/>
      <c r="BE26" s="378"/>
      <c r="BF26" s="378"/>
      <c r="BG26" s="378"/>
      <c r="BH26" s="378"/>
      <c r="BI26" s="378"/>
      <c r="BJ26" s="378"/>
      <c r="BK26" s="378"/>
      <c r="BL26" s="378"/>
      <c r="BM26" s="378"/>
      <c r="BN26" s="378"/>
      <c r="BO26" s="378"/>
      <c r="BP26" s="378"/>
      <c r="BQ26" s="378"/>
      <c r="BR26" s="378"/>
      <c r="BS26" s="378"/>
      <c r="BT26" s="379"/>
      <c r="BU26" s="377"/>
      <c r="BV26" s="377"/>
      <c r="BW26" s="377"/>
      <c r="BX26" s="377"/>
      <c r="BY26" s="377"/>
      <c r="BZ26" s="377"/>
      <c r="CA26" s="377"/>
      <c r="CB26" s="377"/>
      <c r="CC26" s="377"/>
      <c r="CD26" s="377"/>
      <c r="CE26" s="377"/>
      <c r="CF26" s="377"/>
      <c r="CG26" s="377"/>
      <c r="CH26" s="377"/>
      <c r="CI26" s="377"/>
      <c r="CJ26" s="377"/>
      <c r="CK26" s="377"/>
      <c r="CL26" s="377"/>
      <c r="CM26" s="377"/>
      <c r="CN26" s="377"/>
      <c r="CO26" s="377"/>
      <c r="CP26" s="377"/>
      <c r="CQ26" s="377"/>
      <c r="CR26" s="377"/>
      <c r="CS26" s="377"/>
      <c r="CT26" s="377"/>
      <c r="CU26" s="377"/>
      <c r="CV26" s="377"/>
      <c r="CW26" s="377"/>
      <c r="CX26" s="377"/>
      <c r="CY26" s="377"/>
      <c r="CZ26" s="377"/>
      <c r="DA26" s="377"/>
      <c r="DB26" s="377"/>
      <c r="DC26" s="377"/>
      <c r="DD26" s="377"/>
    </row>
    <row r="27" spans="1:108" ht="15" customHeight="1">
      <c r="A27" s="35"/>
      <c r="B27" s="378" t="s">
        <v>57</v>
      </c>
      <c r="C27" s="378"/>
      <c r="D27" s="378"/>
      <c r="E27" s="378"/>
      <c r="F27" s="378"/>
      <c r="G27" s="378"/>
      <c r="H27" s="378"/>
      <c r="I27" s="378"/>
      <c r="J27" s="378"/>
      <c r="K27" s="378"/>
      <c r="L27" s="378"/>
      <c r="M27" s="378"/>
      <c r="N27" s="378"/>
      <c r="O27" s="378"/>
      <c r="P27" s="378"/>
      <c r="Q27" s="378"/>
      <c r="R27" s="378"/>
      <c r="S27" s="378"/>
      <c r="T27" s="378"/>
      <c r="U27" s="378"/>
      <c r="V27" s="378"/>
      <c r="W27" s="378"/>
      <c r="X27" s="378"/>
      <c r="Y27" s="378"/>
      <c r="Z27" s="378"/>
      <c r="AA27" s="378"/>
      <c r="AB27" s="378"/>
      <c r="AC27" s="378"/>
      <c r="AD27" s="378"/>
      <c r="AE27" s="378"/>
      <c r="AF27" s="378"/>
      <c r="AG27" s="378"/>
      <c r="AH27" s="378"/>
      <c r="AI27" s="378"/>
      <c r="AJ27" s="378"/>
      <c r="AK27" s="378"/>
      <c r="AL27" s="378"/>
      <c r="AM27" s="378"/>
      <c r="AN27" s="378"/>
      <c r="AO27" s="378"/>
      <c r="AP27" s="378"/>
      <c r="AQ27" s="378"/>
      <c r="AR27" s="378"/>
      <c r="AS27" s="378"/>
      <c r="AT27" s="378"/>
      <c r="AU27" s="378"/>
      <c r="AV27" s="378"/>
      <c r="AW27" s="378"/>
      <c r="AX27" s="378"/>
      <c r="AY27" s="378"/>
      <c r="AZ27" s="378"/>
      <c r="BA27" s="378"/>
      <c r="BB27" s="378"/>
      <c r="BC27" s="378"/>
      <c r="BD27" s="378"/>
      <c r="BE27" s="378"/>
      <c r="BF27" s="378"/>
      <c r="BG27" s="378"/>
      <c r="BH27" s="378"/>
      <c r="BI27" s="378"/>
      <c r="BJ27" s="378"/>
      <c r="BK27" s="378"/>
      <c r="BL27" s="378"/>
      <c r="BM27" s="378"/>
      <c r="BN27" s="378"/>
      <c r="BO27" s="378"/>
      <c r="BP27" s="378"/>
      <c r="BQ27" s="378"/>
      <c r="BR27" s="378"/>
      <c r="BS27" s="378"/>
      <c r="BT27" s="379"/>
      <c r="BU27" s="377"/>
      <c r="BV27" s="377"/>
      <c r="BW27" s="377"/>
      <c r="BX27" s="377"/>
      <c r="BY27" s="377"/>
      <c r="BZ27" s="377"/>
      <c r="CA27" s="377"/>
      <c r="CB27" s="377"/>
      <c r="CC27" s="377"/>
      <c r="CD27" s="377"/>
      <c r="CE27" s="377"/>
      <c r="CF27" s="377"/>
      <c r="CG27" s="377"/>
      <c r="CH27" s="377"/>
      <c r="CI27" s="377"/>
      <c r="CJ27" s="377"/>
      <c r="CK27" s="377"/>
      <c r="CL27" s="377"/>
      <c r="CM27" s="377"/>
      <c r="CN27" s="377"/>
      <c r="CO27" s="377"/>
      <c r="CP27" s="377"/>
      <c r="CQ27" s="377"/>
      <c r="CR27" s="377"/>
      <c r="CS27" s="377"/>
      <c r="CT27" s="377"/>
      <c r="CU27" s="377"/>
      <c r="CV27" s="377"/>
      <c r="CW27" s="377"/>
      <c r="CX27" s="377"/>
      <c r="CY27" s="377"/>
      <c r="CZ27" s="377"/>
      <c r="DA27" s="377"/>
      <c r="DB27" s="377"/>
      <c r="DC27" s="377"/>
      <c r="DD27" s="377"/>
    </row>
    <row r="28" spans="1:108" ht="15">
      <c r="A28" s="35"/>
      <c r="B28" s="378" t="s">
        <v>58</v>
      </c>
      <c r="C28" s="378"/>
      <c r="D28" s="378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378"/>
      <c r="V28" s="378"/>
      <c r="W28" s="378"/>
      <c r="X28" s="378"/>
      <c r="Y28" s="378"/>
      <c r="Z28" s="378"/>
      <c r="AA28" s="378"/>
      <c r="AB28" s="378"/>
      <c r="AC28" s="378"/>
      <c r="AD28" s="378"/>
      <c r="AE28" s="378"/>
      <c r="AF28" s="378"/>
      <c r="AG28" s="378"/>
      <c r="AH28" s="378"/>
      <c r="AI28" s="378"/>
      <c r="AJ28" s="378"/>
      <c r="AK28" s="378"/>
      <c r="AL28" s="378"/>
      <c r="AM28" s="378"/>
      <c r="AN28" s="378"/>
      <c r="AO28" s="378"/>
      <c r="AP28" s="378"/>
      <c r="AQ28" s="378"/>
      <c r="AR28" s="378"/>
      <c r="AS28" s="378"/>
      <c r="AT28" s="378"/>
      <c r="AU28" s="378"/>
      <c r="AV28" s="378"/>
      <c r="AW28" s="378"/>
      <c r="AX28" s="378"/>
      <c r="AY28" s="378"/>
      <c r="AZ28" s="378"/>
      <c r="BA28" s="378"/>
      <c r="BB28" s="378"/>
      <c r="BC28" s="378"/>
      <c r="BD28" s="378"/>
      <c r="BE28" s="378"/>
      <c r="BF28" s="378"/>
      <c r="BG28" s="378"/>
      <c r="BH28" s="378"/>
      <c r="BI28" s="378"/>
      <c r="BJ28" s="378"/>
      <c r="BK28" s="378"/>
      <c r="BL28" s="378"/>
      <c r="BM28" s="378"/>
      <c r="BN28" s="378"/>
      <c r="BO28" s="378"/>
      <c r="BP28" s="378"/>
      <c r="BQ28" s="378"/>
      <c r="BR28" s="378"/>
      <c r="BS28" s="378"/>
      <c r="BT28" s="379"/>
      <c r="BU28" s="377"/>
      <c r="BV28" s="377"/>
      <c r="BW28" s="377"/>
      <c r="BX28" s="377"/>
      <c r="BY28" s="377"/>
      <c r="BZ28" s="377"/>
      <c r="CA28" s="377"/>
      <c r="CB28" s="377"/>
      <c r="CC28" s="377"/>
      <c r="CD28" s="377"/>
      <c r="CE28" s="377"/>
      <c r="CF28" s="377"/>
      <c r="CG28" s="377"/>
      <c r="CH28" s="377"/>
      <c r="CI28" s="377"/>
      <c r="CJ28" s="377"/>
      <c r="CK28" s="377"/>
      <c r="CL28" s="377"/>
      <c r="CM28" s="377"/>
      <c r="CN28" s="377"/>
      <c r="CO28" s="377"/>
      <c r="CP28" s="377"/>
      <c r="CQ28" s="377"/>
      <c r="CR28" s="377"/>
      <c r="CS28" s="377"/>
      <c r="CT28" s="377"/>
      <c r="CU28" s="377"/>
      <c r="CV28" s="377"/>
      <c r="CW28" s="377"/>
      <c r="CX28" s="377"/>
      <c r="CY28" s="377"/>
      <c r="CZ28" s="377"/>
      <c r="DA28" s="377"/>
      <c r="DB28" s="377"/>
      <c r="DC28" s="377"/>
      <c r="DD28" s="377"/>
    </row>
    <row r="29" spans="1:108" ht="15">
      <c r="A29" s="35"/>
      <c r="B29" s="378" t="s">
        <v>59</v>
      </c>
      <c r="C29" s="378"/>
      <c r="D29" s="378"/>
      <c r="E29" s="378"/>
      <c r="F29" s="378"/>
      <c r="G29" s="378"/>
      <c r="H29" s="378"/>
      <c r="I29" s="378"/>
      <c r="J29" s="378"/>
      <c r="K29" s="378"/>
      <c r="L29" s="378"/>
      <c r="M29" s="378"/>
      <c r="N29" s="378"/>
      <c r="O29" s="378"/>
      <c r="P29" s="378"/>
      <c r="Q29" s="378"/>
      <c r="R29" s="378"/>
      <c r="S29" s="378"/>
      <c r="T29" s="378"/>
      <c r="U29" s="378"/>
      <c r="V29" s="378"/>
      <c r="W29" s="378"/>
      <c r="X29" s="378"/>
      <c r="Y29" s="378"/>
      <c r="Z29" s="378"/>
      <c r="AA29" s="378"/>
      <c r="AB29" s="378"/>
      <c r="AC29" s="378"/>
      <c r="AD29" s="378"/>
      <c r="AE29" s="378"/>
      <c r="AF29" s="378"/>
      <c r="AG29" s="378"/>
      <c r="AH29" s="378"/>
      <c r="AI29" s="378"/>
      <c r="AJ29" s="378"/>
      <c r="AK29" s="378"/>
      <c r="AL29" s="378"/>
      <c r="AM29" s="378"/>
      <c r="AN29" s="378"/>
      <c r="AO29" s="378"/>
      <c r="AP29" s="378"/>
      <c r="AQ29" s="378"/>
      <c r="AR29" s="378"/>
      <c r="AS29" s="378"/>
      <c r="AT29" s="378"/>
      <c r="AU29" s="378"/>
      <c r="AV29" s="378"/>
      <c r="AW29" s="378"/>
      <c r="AX29" s="378"/>
      <c r="AY29" s="378"/>
      <c r="AZ29" s="378"/>
      <c r="BA29" s="378"/>
      <c r="BB29" s="378"/>
      <c r="BC29" s="378"/>
      <c r="BD29" s="378"/>
      <c r="BE29" s="378"/>
      <c r="BF29" s="378"/>
      <c r="BG29" s="378"/>
      <c r="BH29" s="378"/>
      <c r="BI29" s="378"/>
      <c r="BJ29" s="378"/>
      <c r="BK29" s="378"/>
      <c r="BL29" s="378"/>
      <c r="BM29" s="378"/>
      <c r="BN29" s="378"/>
      <c r="BO29" s="378"/>
      <c r="BP29" s="378"/>
      <c r="BQ29" s="378"/>
      <c r="BR29" s="378"/>
      <c r="BS29" s="378"/>
      <c r="BT29" s="379"/>
      <c r="BU29" s="377"/>
      <c r="BV29" s="377"/>
      <c r="BW29" s="377"/>
      <c r="BX29" s="377"/>
      <c r="BY29" s="377"/>
      <c r="BZ29" s="377"/>
      <c r="CA29" s="377"/>
      <c r="CB29" s="377"/>
      <c r="CC29" s="377"/>
      <c r="CD29" s="377"/>
      <c r="CE29" s="377"/>
      <c r="CF29" s="377"/>
      <c r="CG29" s="377"/>
      <c r="CH29" s="377"/>
      <c r="CI29" s="377"/>
      <c r="CJ29" s="377"/>
      <c r="CK29" s="377"/>
      <c r="CL29" s="377"/>
      <c r="CM29" s="377"/>
      <c r="CN29" s="377"/>
      <c r="CO29" s="377"/>
      <c r="CP29" s="377"/>
      <c r="CQ29" s="377"/>
      <c r="CR29" s="377"/>
      <c r="CS29" s="377"/>
      <c r="CT29" s="377"/>
      <c r="CU29" s="377"/>
      <c r="CV29" s="377"/>
      <c r="CW29" s="377"/>
      <c r="CX29" s="377"/>
      <c r="CY29" s="377"/>
      <c r="CZ29" s="377"/>
      <c r="DA29" s="377"/>
      <c r="DB29" s="377"/>
      <c r="DC29" s="377"/>
      <c r="DD29" s="377"/>
    </row>
    <row r="30" spans="1:108" ht="15" customHeight="1">
      <c r="A30" s="35"/>
      <c r="B30" s="378" t="s">
        <v>60</v>
      </c>
      <c r="C30" s="378"/>
      <c r="D30" s="378"/>
      <c r="E30" s="378"/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8"/>
      <c r="Z30" s="378"/>
      <c r="AA30" s="378"/>
      <c r="AB30" s="378"/>
      <c r="AC30" s="378"/>
      <c r="AD30" s="378"/>
      <c r="AE30" s="378"/>
      <c r="AF30" s="378"/>
      <c r="AG30" s="378"/>
      <c r="AH30" s="378"/>
      <c r="AI30" s="378"/>
      <c r="AJ30" s="378"/>
      <c r="AK30" s="378"/>
      <c r="AL30" s="378"/>
      <c r="AM30" s="378"/>
      <c r="AN30" s="378"/>
      <c r="AO30" s="378"/>
      <c r="AP30" s="378"/>
      <c r="AQ30" s="378"/>
      <c r="AR30" s="378"/>
      <c r="AS30" s="378"/>
      <c r="AT30" s="378"/>
      <c r="AU30" s="378"/>
      <c r="AV30" s="378"/>
      <c r="AW30" s="378"/>
      <c r="AX30" s="378"/>
      <c r="AY30" s="378"/>
      <c r="AZ30" s="378"/>
      <c r="BA30" s="378"/>
      <c r="BB30" s="378"/>
      <c r="BC30" s="378"/>
      <c r="BD30" s="378"/>
      <c r="BE30" s="378"/>
      <c r="BF30" s="378"/>
      <c r="BG30" s="378"/>
      <c r="BH30" s="378"/>
      <c r="BI30" s="378"/>
      <c r="BJ30" s="378"/>
      <c r="BK30" s="378"/>
      <c r="BL30" s="378"/>
      <c r="BM30" s="378"/>
      <c r="BN30" s="378"/>
      <c r="BO30" s="378"/>
      <c r="BP30" s="378"/>
      <c r="BQ30" s="378"/>
      <c r="BR30" s="378"/>
      <c r="BS30" s="378"/>
      <c r="BT30" s="379"/>
      <c r="BU30" s="377"/>
      <c r="BV30" s="377"/>
      <c r="BW30" s="377"/>
      <c r="BX30" s="377"/>
      <c r="BY30" s="377"/>
      <c r="BZ30" s="377"/>
      <c r="CA30" s="377"/>
      <c r="CB30" s="377"/>
      <c r="CC30" s="377"/>
      <c r="CD30" s="377"/>
      <c r="CE30" s="377"/>
      <c r="CF30" s="377"/>
      <c r="CG30" s="377"/>
      <c r="CH30" s="377"/>
      <c r="CI30" s="377"/>
      <c r="CJ30" s="377"/>
      <c r="CK30" s="377"/>
      <c r="CL30" s="377"/>
      <c r="CM30" s="377"/>
      <c r="CN30" s="377"/>
      <c r="CO30" s="377"/>
      <c r="CP30" s="377"/>
      <c r="CQ30" s="377"/>
      <c r="CR30" s="377"/>
      <c r="CS30" s="377"/>
      <c r="CT30" s="377"/>
      <c r="CU30" s="377"/>
      <c r="CV30" s="377"/>
      <c r="CW30" s="377"/>
      <c r="CX30" s="377"/>
      <c r="CY30" s="377"/>
      <c r="CZ30" s="377"/>
      <c r="DA30" s="377"/>
      <c r="DB30" s="377"/>
      <c r="DC30" s="377"/>
      <c r="DD30" s="377"/>
    </row>
    <row r="31" spans="1:108" ht="15" customHeight="1">
      <c r="A31" s="35"/>
      <c r="B31" s="378" t="s">
        <v>61</v>
      </c>
      <c r="C31" s="378"/>
      <c r="D31" s="378"/>
      <c r="E31" s="378"/>
      <c r="F31" s="378"/>
      <c r="G31" s="378"/>
      <c r="H31" s="378"/>
      <c r="I31" s="378"/>
      <c r="J31" s="378"/>
      <c r="K31" s="378"/>
      <c r="L31" s="378"/>
      <c r="M31" s="378"/>
      <c r="N31" s="378"/>
      <c r="O31" s="378"/>
      <c r="P31" s="378"/>
      <c r="Q31" s="378"/>
      <c r="R31" s="378"/>
      <c r="S31" s="378"/>
      <c r="T31" s="378"/>
      <c r="U31" s="378"/>
      <c r="V31" s="378"/>
      <c r="W31" s="378"/>
      <c r="X31" s="378"/>
      <c r="Y31" s="378"/>
      <c r="Z31" s="378"/>
      <c r="AA31" s="378"/>
      <c r="AB31" s="378"/>
      <c r="AC31" s="378"/>
      <c r="AD31" s="378"/>
      <c r="AE31" s="378"/>
      <c r="AF31" s="378"/>
      <c r="AG31" s="378"/>
      <c r="AH31" s="378"/>
      <c r="AI31" s="378"/>
      <c r="AJ31" s="378"/>
      <c r="AK31" s="378"/>
      <c r="AL31" s="378"/>
      <c r="AM31" s="378"/>
      <c r="AN31" s="378"/>
      <c r="AO31" s="378"/>
      <c r="AP31" s="378"/>
      <c r="AQ31" s="378"/>
      <c r="AR31" s="378"/>
      <c r="AS31" s="378"/>
      <c r="AT31" s="378"/>
      <c r="AU31" s="378"/>
      <c r="AV31" s="378"/>
      <c r="AW31" s="378"/>
      <c r="AX31" s="378"/>
      <c r="AY31" s="378"/>
      <c r="AZ31" s="378"/>
      <c r="BA31" s="378"/>
      <c r="BB31" s="378"/>
      <c r="BC31" s="378"/>
      <c r="BD31" s="378"/>
      <c r="BE31" s="378"/>
      <c r="BF31" s="378"/>
      <c r="BG31" s="378"/>
      <c r="BH31" s="378"/>
      <c r="BI31" s="378"/>
      <c r="BJ31" s="378"/>
      <c r="BK31" s="378"/>
      <c r="BL31" s="378"/>
      <c r="BM31" s="378"/>
      <c r="BN31" s="378"/>
      <c r="BO31" s="378"/>
      <c r="BP31" s="378"/>
      <c r="BQ31" s="378"/>
      <c r="BR31" s="378"/>
      <c r="BS31" s="378"/>
      <c r="BT31" s="379"/>
      <c r="BU31" s="377"/>
      <c r="BV31" s="377"/>
      <c r="BW31" s="377"/>
      <c r="BX31" s="377"/>
      <c r="BY31" s="377"/>
      <c r="BZ31" s="377"/>
      <c r="CA31" s="377"/>
      <c r="CB31" s="377"/>
      <c r="CC31" s="377"/>
      <c r="CD31" s="377"/>
      <c r="CE31" s="377"/>
      <c r="CF31" s="377"/>
      <c r="CG31" s="377"/>
      <c r="CH31" s="377"/>
      <c r="CI31" s="377"/>
      <c r="CJ31" s="377"/>
      <c r="CK31" s="377"/>
      <c r="CL31" s="377"/>
      <c r="CM31" s="377"/>
      <c r="CN31" s="377"/>
      <c r="CO31" s="377"/>
      <c r="CP31" s="377"/>
      <c r="CQ31" s="377"/>
      <c r="CR31" s="377"/>
      <c r="CS31" s="377"/>
      <c r="CT31" s="377"/>
      <c r="CU31" s="377"/>
      <c r="CV31" s="377"/>
      <c r="CW31" s="377"/>
      <c r="CX31" s="377"/>
      <c r="CY31" s="377"/>
      <c r="CZ31" s="377"/>
      <c r="DA31" s="377"/>
      <c r="DB31" s="377"/>
      <c r="DC31" s="377"/>
      <c r="DD31" s="377"/>
    </row>
    <row r="32" spans="1:108" ht="33" customHeight="1">
      <c r="A32" s="35"/>
      <c r="B32" s="378" t="s">
        <v>62</v>
      </c>
      <c r="C32" s="378"/>
      <c r="D32" s="378"/>
      <c r="E32" s="378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378"/>
      <c r="Q32" s="378"/>
      <c r="R32" s="378"/>
      <c r="S32" s="378"/>
      <c r="T32" s="378"/>
      <c r="U32" s="378"/>
      <c r="V32" s="378"/>
      <c r="W32" s="378"/>
      <c r="X32" s="378"/>
      <c r="Y32" s="378"/>
      <c r="Z32" s="378"/>
      <c r="AA32" s="378"/>
      <c r="AB32" s="378"/>
      <c r="AC32" s="378"/>
      <c r="AD32" s="378"/>
      <c r="AE32" s="378"/>
      <c r="AF32" s="378"/>
      <c r="AG32" s="378"/>
      <c r="AH32" s="378"/>
      <c r="AI32" s="378"/>
      <c r="AJ32" s="378"/>
      <c r="AK32" s="378"/>
      <c r="AL32" s="378"/>
      <c r="AM32" s="378"/>
      <c r="AN32" s="378"/>
      <c r="AO32" s="378"/>
      <c r="AP32" s="378"/>
      <c r="AQ32" s="378"/>
      <c r="AR32" s="378"/>
      <c r="AS32" s="378"/>
      <c r="AT32" s="378"/>
      <c r="AU32" s="378"/>
      <c r="AV32" s="378"/>
      <c r="AW32" s="378"/>
      <c r="AX32" s="378"/>
      <c r="AY32" s="378"/>
      <c r="AZ32" s="378"/>
      <c r="BA32" s="378"/>
      <c r="BB32" s="378"/>
      <c r="BC32" s="378"/>
      <c r="BD32" s="378"/>
      <c r="BE32" s="378"/>
      <c r="BF32" s="378"/>
      <c r="BG32" s="378"/>
      <c r="BH32" s="378"/>
      <c r="BI32" s="378"/>
      <c r="BJ32" s="378"/>
      <c r="BK32" s="378"/>
      <c r="BL32" s="378"/>
      <c r="BM32" s="378"/>
      <c r="BN32" s="378"/>
      <c r="BO32" s="378"/>
      <c r="BP32" s="378"/>
      <c r="BQ32" s="378"/>
      <c r="BR32" s="378"/>
      <c r="BS32" s="378"/>
      <c r="BT32" s="379"/>
      <c r="BU32" s="377" t="s">
        <v>325</v>
      </c>
      <c r="BV32" s="377"/>
      <c r="BW32" s="377"/>
      <c r="BX32" s="377"/>
      <c r="BY32" s="377"/>
      <c r="BZ32" s="377"/>
      <c r="CA32" s="377"/>
      <c r="CB32" s="377"/>
      <c r="CC32" s="377"/>
      <c r="CD32" s="377"/>
      <c r="CE32" s="377"/>
      <c r="CF32" s="377"/>
      <c r="CG32" s="377"/>
      <c r="CH32" s="377"/>
      <c r="CI32" s="377"/>
      <c r="CJ32" s="377"/>
      <c r="CK32" s="377"/>
      <c r="CL32" s="377"/>
      <c r="CM32" s="377"/>
      <c r="CN32" s="377"/>
      <c r="CO32" s="377"/>
      <c r="CP32" s="377"/>
      <c r="CQ32" s="377"/>
      <c r="CR32" s="377"/>
      <c r="CS32" s="377"/>
      <c r="CT32" s="377"/>
      <c r="CU32" s="377"/>
      <c r="CV32" s="377"/>
      <c r="CW32" s="377"/>
      <c r="CX32" s="377"/>
      <c r="CY32" s="377"/>
      <c r="CZ32" s="377"/>
      <c r="DA32" s="377"/>
      <c r="DB32" s="377"/>
      <c r="DC32" s="377"/>
      <c r="DD32" s="377"/>
    </row>
    <row r="33" spans="1:108" ht="13.5" customHeight="1">
      <c r="A33" s="38"/>
      <c r="B33" s="380" t="s">
        <v>5</v>
      </c>
      <c r="C33" s="380"/>
      <c r="D33" s="380"/>
      <c r="E33" s="380"/>
      <c r="F33" s="380"/>
      <c r="G33" s="380"/>
      <c r="H33" s="380"/>
      <c r="I33" s="380"/>
      <c r="J33" s="380"/>
      <c r="K33" s="380"/>
      <c r="L33" s="380"/>
      <c r="M33" s="380"/>
      <c r="N33" s="380"/>
      <c r="O33" s="380"/>
      <c r="P33" s="380"/>
      <c r="Q33" s="380"/>
      <c r="R33" s="380"/>
      <c r="S33" s="380"/>
      <c r="T33" s="380"/>
      <c r="U33" s="380"/>
      <c r="V33" s="380"/>
      <c r="W33" s="380"/>
      <c r="X33" s="380"/>
      <c r="Y33" s="380"/>
      <c r="Z33" s="380"/>
      <c r="AA33" s="380"/>
      <c r="AB33" s="380"/>
      <c r="AC33" s="380"/>
      <c r="AD33" s="380"/>
      <c r="AE33" s="380"/>
      <c r="AF33" s="380"/>
      <c r="AG33" s="380"/>
      <c r="AH33" s="380"/>
      <c r="AI33" s="380"/>
      <c r="AJ33" s="380"/>
      <c r="AK33" s="380"/>
      <c r="AL33" s="380"/>
      <c r="AM33" s="380"/>
      <c r="AN33" s="380"/>
      <c r="AO33" s="380"/>
      <c r="AP33" s="380"/>
      <c r="AQ33" s="380"/>
      <c r="AR33" s="380"/>
      <c r="AS33" s="380"/>
      <c r="AT33" s="380"/>
      <c r="AU33" s="380"/>
      <c r="AV33" s="380"/>
      <c r="AW33" s="380"/>
      <c r="AX33" s="380"/>
      <c r="AY33" s="380"/>
      <c r="AZ33" s="380"/>
      <c r="BA33" s="380"/>
      <c r="BB33" s="380"/>
      <c r="BC33" s="380"/>
      <c r="BD33" s="380"/>
      <c r="BE33" s="380"/>
      <c r="BF33" s="380"/>
      <c r="BG33" s="380"/>
      <c r="BH33" s="380"/>
      <c r="BI33" s="380"/>
      <c r="BJ33" s="380"/>
      <c r="BK33" s="380"/>
      <c r="BL33" s="380"/>
      <c r="BM33" s="380"/>
      <c r="BN33" s="380"/>
      <c r="BO33" s="380"/>
      <c r="BP33" s="380"/>
      <c r="BQ33" s="380"/>
      <c r="BR33" s="380"/>
      <c r="BS33" s="380"/>
      <c r="BT33" s="381"/>
      <c r="BU33" s="377"/>
      <c r="BV33" s="377"/>
      <c r="BW33" s="377"/>
      <c r="BX33" s="377"/>
      <c r="BY33" s="377"/>
      <c r="BZ33" s="377"/>
      <c r="CA33" s="377"/>
      <c r="CB33" s="377"/>
      <c r="CC33" s="377"/>
      <c r="CD33" s="377"/>
      <c r="CE33" s="377"/>
      <c r="CF33" s="377"/>
      <c r="CG33" s="377"/>
      <c r="CH33" s="377"/>
      <c r="CI33" s="377"/>
      <c r="CJ33" s="377"/>
      <c r="CK33" s="377"/>
      <c r="CL33" s="377"/>
      <c r="CM33" s="377"/>
      <c r="CN33" s="377"/>
      <c r="CO33" s="377"/>
      <c r="CP33" s="377"/>
      <c r="CQ33" s="377"/>
      <c r="CR33" s="377"/>
      <c r="CS33" s="377"/>
      <c r="CT33" s="377"/>
      <c r="CU33" s="377"/>
      <c r="CV33" s="377"/>
      <c r="CW33" s="377"/>
      <c r="CX33" s="377"/>
      <c r="CY33" s="377"/>
      <c r="CZ33" s="377"/>
      <c r="DA33" s="377"/>
      <c r="DB33" s="377"/>
      <c r="DC33" s="377"/>
      <c r="DD33" s="377"/>
    </row>
    <row r="34" spans="1:108" ht="15" customHeight="1">
      <c r="A34" s="35"/>
      <c r="B34" s="378" t="s">
        <v>63</v>
      </c>
      <c r="C34" s="378"/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378"/>
      <c r="O34" s="378"/>
      <c r="P34" s="378"/>
      <c r="Q34" s="378"/>
      <c r="R34" s="378"/>
      <c r="S34" s="378"/>
      <c r="T34" s="378"/>
      <c r="U34" s="378"/>
      <c r="V34" s="378"/>
      <c r="W34" s="378"/>
      <c r="X34" s="378"/>
      <c r="Y34" s="378"/>
      <c r="Z34" s="378"/>
      <c r="AA34" s="378"/>
      <c r="AB34" s="378"/>
      <c r="AC34" s="378"/>
      <c r="AD34" s="378"/>
      <c r="AE34" s="378"/>
      <c r="AF34" s="378"/>
      <c r="AG34" s="378"/>
      <c r="AH34" s="378"/>
      <c r="AI34" s="378"/>
      <c r="AJ34" s="378"/>
      <c r="AK34" s="378"/>
      <c r="AL34" s="378"/>
      <c r="AM34" s="378"/>
      <c r="AN34" s="378"/>
      <c r="AO34" s="378"/>
      <c r="AP34" s="378"/>
      <c r="AQ34" s="378"/>
      <c r="AR34" s="378"/>
      <c r="AS34" s="378"/>
      <c r="AT34" s="378"/>
      <c r="AU34" s="378"/>
      <c r="AV34" s="378"/>
      <c r="AW34" s="378"/>
      <c r="AX34" s="378"/>
      <c r="AY34" s="378"/>
      <c r="AZ34" s="378"/>
      <c r="BA34" s="378"/>
      <c r="BB34" s="378"/>
      <c r="BC34" s="378"/>
      <c r="BD34" s="378"/>
      <c r="BE34" s="378"/>
      <c r="BF34" s="378"/>
      <c r="BG34" s="378"/>
      <c r="BH34" s="378"/>
      <c r="BI34" s="378"/>
      <c r="BJ34" s="378"/>
      <c r="BK34" s="378"/>
      <c r="BL34" s="378"/>
      <c r="BM34" s="378"/>
      <c r="BN34" s="378"/>
      <c r="BO34" s="378"/>
      <c r="BP34" s="378"/>
      <c r="BQ34" s="378"/>
      <c r="BR34" s="378"/>
      <c r="BS34" s="378"/>
      <c r="BT34" s="379"/>
      <c r="BU34" s="377"/>
      <c r="BV34" s="377"/>
      <c r="BW34" s="377"/>
      <c r="BX34" s="377"/>
      <c r="BY34" s="377"/>
      <c r="BZ34" s="377"/>
      <c r="CA34" s="377"/>
      <c r="CB34" s="377"/>
      <c r="CC34" s="377"/>
      <c r="CD34" s="377"/>
      <c r="CE34" s="377"/>
      <c r="CF34" s="377"/>
      <c r="CG34" s="377"/>
      <c r="CH34" s="377"/>
      <c r="CI34" s="377"/>
      <c r="CJ34" s="377"/>
      <c r="CK34" s="377"/>
      <c r="CL34" s="377"/>
      <c r="CM34" s="377"/>
      <c r="CN34" s="377"/>
      <c r="CO34" s="377"/>
      <c r="CP34" s="377"/>
      <c r="CQ34" s="377"/>
      <c r="CR34" s="377"/>
      <c r="CS34" s="377"/>
      <c r="CT34" s="377"/>
      <c r="CU34" s="377"/>
      <c r="CV34" s="377"/>
      <c r="CW34" s="377"/>
      <c r="CX34" s="377"/>
      <c r="CY34" s="377"/>
      <c r="CZ34" s="377"/>
      <c r="DA34" s="377"/>
      <c r="DB34" s="377"/>
      <c r="DC34" s="377"/>
      <c r="DD34" s="377"/>
    </row>
    <row r="35" spans="1:108" ht="15" customHeight="1">
      <c r="A35" s="35"/>
      <c r="B35" s="378" t="s">
        <v>64</v>
      </c>
      <c r="C35" s="378"/>
      <c r="D35" s="378"/>
      <c r="E35" s="378"/>
      <c r="F35" s="378"/>
      <c r="G35" s="378"/>
      <c r="H35" s="378"/>
      <c r="I35" s="378"/>
      <c r="J35" s="378"/>
      <c r="K35" s="378"/>
      <c r="L35" s="378"/>
      <c r="M35" s="378"/>
      <c r="N35" s="378"/>
      <c r="O35" s="378"/>
      <c r="P35" s="378"/>
      <c r="Q35" s="378"/>
      <c r="R35" s="378"/>
      <c r="S35" s="378"/>
      <c r="T35" s="378"/>
      <c r="U35" s="378"/>
      <c r="V35" s="378"/>
      <c r="W35" s="378"/>
      <c r="X35" s="378"/>
      <c r="Y35" s="378"/>
      <c r="Z35" s="378"/>
      <c r="AA35" s="378"/>
      <c r="AB35" s="378"/>
      <c r="AC35" s="378"/>
      <c r="AD35" s="378"/>
      <c r="AE35" s="378"/>
      <c r="AF35" s="378"/>
      <c r="AG35" s="378"/>
      <c r="AH35" s="378"/>
      <c r="AI35" s="378"/>
      <c r="AJ35" s="378"/>
      <c r="AK35" s="378"/>
      <c r="AL35" s="378"/>
      <c r="AM35" s="378"/>
      <c r="AN35" s="378"/>
      <c r="AO35" s="378"/>
      <c r="AP35" s="378"/>
      <c r="AQ35" s="378"/>
      <c r="AR35" s="378"/>
      <c r="AS35" s="378"/>
      <c r="AT35" s="378"/>
      <c r="AU35" s="378"/>
      <c r="AV35" s="378"/>
      <c r="AW35" s="378"/>
      <c r="AX35" s="378"/>
      <c r="AY35" s="378"/>
      <c r="AZ35" s="378"/>
      <c r="BA35" s="378"/>
      <c r="BB35" s="378"/>
      <c r="BC35" s="378"/>
      <c r="BD35" s="378"/>
      <c r="BE35" s="378"/>
      <c r="BF35" s="378"/>
      <c r="BG35" s="378"/>
      <c r="BH35" s="378"/>
      <c r="BI35" s="378"/>
      <c r="BJ35" s="378"/>
      <c r="BK35" s="378"/>
      <c r="BL35" s="378"/>
      <c r="BM35" s="378"/>
      <c r="BN35" s="378"/>
      <c r="BO35" s="378"/>
      <c r="BP35" s="378"/>
      <c r="BQ35" s="378"/>
      <c r="BR35" s="378"/>
      <c r="BS35" s="378"/>
      <c r="BT35" s="379"/>
      <c r="BU35" s="377"/>
      <c r="BV35" s="377"/>
      <c r="BW35" s="377"/>
      <c r="BX35" s="377"/>
      <c r="BY35" s="377"/>
      <c r="BZ35" s="377"/>
      <c r="CA35" s="377"/>
      <c r="CB35" s="377"/>
      <c r="CC35" s="377"/>
      <c r="CD35" s="377"/>
      <c r="CE35" s="377"/>
      <c r="CF35" s="377"/>
      <c r="CG35" s="377"/>
      <c r="CH35" s="377"/>
      <c r="CI35" s="377"/>
      <c r="CJ35" s="377"/>
      <c r="CK35" s="377"/>
      <c r="CL35" s="377"/>
      <c r="CM35" s="377"/>
      <c r="CN35" s="377"/>
      <c r="CO35" s="377"/>
      <c r="CP35" s="377"/>
      <c r="CQ35" s="377"/>
      <c r="CR35" s="377"/>
      <c r="CS35" s="377"/>
      <c r="CT35" s="377"/>
      <c r="CU35" s="377"/>
      <c r="CV35" s="377"/>
      <c r="CW35" s="377"/>
      <c r="CX35" s="377"/>
      <c r="CY35" s="377"/>
      <c r="CZ35" s="377"/>
      <c r="DA35" s="377"/>
      <c r="DB35" s="377"/>
      <c r="DC35" s="377"/>
      <c r="DD35" s="377"/>
    </row>
    <row r="36" spans="1:108" ht="15" customHeight="1">
      <c r="A36" s="35"/>
      <c r="B36" s="378" t="s">
        <v>65</v>
      </c>
      <c r="C36" s="378"/>
      <c r="D36" s="378"/>
      <c r="E36" s="378"/>
      <c r="F36" s="378"/>
      <c r="G36" s="378"/>
      <c r="H36" s="378"/>
      <c r="I36" s="378"/>
      <c r="J36" s="378"/>
      <c r="K36" s="378"/>
      <c r="L36" s="378"/>
      <c r="M36" s="378"/>
      <c r="N36" s="378"/>
      <c r="O36" s="378"/>
      <c r="P36" s="378"/>
      <c r="Q36" s="378"/>
      <c r="R36" s="378"/>
      <c r="S36" s="378"/>
      <c r="T36" s="378"/>
      <c r="U36" s="378"/>
      <c r="V36" s="378"/>
      <c r="W36" s="378"/>
      <c r="X36" s="378"/>
      <c r="Y36" s="378"/>
      <c r="Z36" s="378"/>
      <c r="AA36" s="378"/>
      <c r="AB36" s="378"/>
      <c r="AC36" s="378"/>
      <c r="AD36" s="378"/>
      <c r="AE36" s="378"/>
      <c r="AF36" s="378"/>
      <c r="AG36" s="378"/>
      <c r="AH36" s="378"/>
      <c r="AI36" s="378"/>
      <c r="AJ36" s="378"/>
      <c r="AK36" s="378"/>
      <c r="AL36" s="378"/>
      <c r="AM36" s="378"/>
      <c r="AN36" s="378"/>
      <c r="AO36" s="378"/>
      <c r="AP36" s="378"/>
      <c r="AQ36" s="378"/>
      <c r="AR36" s="378"/>
      <c r="AS36" s="378"/>
      <c r="AT36" s="378"/>
      <c r="AU36" s="378"/>
      <c r="AV36" s="378"/>
      <c r="AW36" s="378"/>
      <c r="AX36" s="378"/>
      <c r="AY36" s="378"/>
      <c r="AZ36" s="378"/>
      <c r="BA36" s="378"/>
      <c r="BB36" s="378"/>
      <c r="BC36" s="378"/>
      <c r="BD36" s="378"/>
      <c r="BE36" s="378"/>
      <c r="BF36" s="378"/>
      <c r="BG36" s="378"/>
      <c r="BH36" s="378"/>
      <c r="BI36" s="378"/>
      <c r="BJ36" s="378"/>
      <c r="BK36" s="378"/>
      <c r="BL36" s="378"/>
      <c r="BM36" s="378"/>
      <c r="BN36" s="378"/>
      <c r="BO36" s="378"/>
      <c r="BP36" s="378"/>
      <c r="BQ36" s="378"/>
      <c r="BR36" s="378"/>
      <c r="BS36" s="378"/>
      <c r="BT36" s="379"/>
      <c r="BU36" s="377"/>
      <c r="BV36" s="377"/>
      <c r="BW36" s="377"/>
      <c r="BX36" s="377"/>
      <c r="BY36" s="377"/>
      <c r="BZ36" s="377"/>
      <c r="CA36" s="377"/>
      <c r="CB36" s="377"/>
      <c r="CC36" s="377"/>
      <c r="CD36" s="377"/>
      <c r="CE36" s="377"/>
      <c r="CF36" s="377"/>
      <c r="CG36" s="377"/>
      <c r="CH36" s="377"/>
      <c r="CI36" s="377"/>
      <c r="CJ36" s="377"/>
      <c r="CK36" s="377"/>
      <c r="CL36" s="377"/>
      <c r="CM36" s="377"/>
      <c r="CN36" s="377"/>
      <c r="CO36" s="377"/>
      <c r="CP36" s="377"/>
      <c r="CQ36" s="377"/>
      <c r="CR36" s="377"/>
      <c r="CS36" s="377"/>
      <c r="CT36" s="377"/>
      <c r="CU36" s="377"/>
      <c r="CV36" s="377"/>
      <c r="CW36" s="377"/>
      <c r="CX36" s="377"/>
      <c r="CY36" s="377"/>
      <c r="CZ36" s="377"/>
      <c r="DA36" s="377"/>
      <c r="DB36" s="377"/>
      <c r="DC36" s="377"/>
      <c r="DD36" s="377"/>
    </row>
    <row r="37" spans="1:108" ht="15" customHeight="1">
      <c r="A37" s="35"/>
      <c r="B37" s="378" t="s">
        <v>66</v>
      </c>
      <c r="C37" s="378"/>
      <c r="D37" s="378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8"/>
      <c r="Q37" s="378"/>
      <c r="R37" s="378"/>
      <c r="S37" s="378"/>
      <c r="T37" s="378"/>
      <c r="U37" s="378"/>
      <c r="V37" s="378"/>
      <c r="W37" s="378"/>
      <c r="X37" s="378"/>
      <c r="Y37" s="378"/>
      <c r="Z37" s="378"/>
      <c r="AA37" s="378"/>
      <c r="AB37" s="378"/>
      <c r="AC37" s="378"/>
      <c r="AD37" s="378"/>
      <c r="AE37" s="378"/>
      <c r="AF37" s="378"/>
      <c r="AG37" s="378"/>
      <c r="AH37" s="378"/>
      <c r="AI37" s="378"/>
      <c r="AJ37" s="378"/>
      <c r="AK37" s="378"/>
      <c r="AL37" s="378"/>
      <c r="AM37" s="378"/>
      <c r="AN37" s="378"/>
      <c r="AO37" s="378"/>
      <c r="AP37" s="378"/>
      <c r="AQ37" s="378"/>
      <c r="AR37" s="378"/>
      <c r="AS37" s="378"/>
      <c r="AT37" s="378"/>
      <c r="AU37" s="378"/>
      <c r="AV37" s="378"/>
      <c r="AW37" s="378"/>
      <c r="AX37" s="378"/>
      <c r="AY37" s="378"/>
      <c r="AZ37" s="378"/>
      <c r="BA37" s="378"/>
      <c r="BB37" s="378"/>
      <c r="BC37" s="378"/>
      <c r="BD37" s="378"/>
      <c r="BE37" s="378"/>
      <c r="BF37" s="378"/>
      <c r="BG37" s="378"/>
      <c r="BH37" s="378"/>
      <c r="BI37" s="378"/>
      <c r="BJ37" s="378"/>
      <c r="BK37" s="378"/>
      <c r="BL37" s="378"/>
      <c r="BM37" s="378"/>
      <c r="BN37" s="378"/>
      <c r="BO37" s="378"/>
      <c r="BP37" s="378"/>
      <c r="BQ37" s="378"/>
      <c r="BR37" s="378"/>
      <c r="BS37" s="378"/>
      <c r="BT37" s="379"/>
      <c r="BU37" s="377"/>
      <c r="BV37" s="377"/>
      <c r="BW37" s="377"/>
      <c r="BX37" s="377"/>
      <c r="BY37" s="377"/>
      <c r="BZ37" s="377"/>
      <c r="CA37" s="377"/>
      <c r="CB37" s="377"/>
      <c r="CC37" s="377"/>
      <c r="CD37" s="377"/>
      <c r="CE37" s="377"/>
      <c r="CF37" s="377"/>
      <c r="CG37" s="377"/>
      <c r="CH37" s="377"/>
      <c r="CI37" s="377"/>
      <c r="CJ37" s="377"/>
      <c r="CK37" s="377"/>
      <c r="CL37" s="377"/>
      <c r="CM37" s="377"/>
      <c r="CN37" s="377"/>
      <c r="CO37" s="377"/>
      <c r="CP37" s="377"/>
      <c r="CQ37" s="377"/>
      <c r="CR37" s="377"/>
      <c r="CS37" s="377"/>
      <c r="CT37" s="377"/>
      <c r="CU37" s="377"/>
      <c r="CV37" s="377"/>
      <c r="CW37" s="377"/>
      <c r="CX37" s="377"/>
      <c r="CY37" s="377"/>
      <c r="CZ37" s="377"/>
      <c r="DA37" s="377"/>
      <c r="DB37" s="377"/>
      <c r="DC37" s="377"/>
      <c r="DD37" s="377"/>
    </row>
    <row r="38" spans="1:108" ht="15" customHeight="1">
      <c r="A38" s="35"/>
      <c r="B38" s="378" t="s">
        <v>67</v>
      </c>
      <c r="C38" s="378"/>
      <c r="D38" s="378"/>
      <c r="E38" s="378"/>
      <c r="F38" s="378"/>
      <c r="G38" s="378"/>
      <c r="H38" s="378"/>
      <c r="I38" s="378"/>
      <c r="J38" s="378"/>
      <c r="K38" s="378"/>
      <c r="L38" s="378"/>
      <c r="M38" s="378"/>
      <c r="N38" s="378"/>
      <c r="O38" s="378"/>
      <c r="P38" s="378"/>
      <c r="Q38" s="378"/>
      <c r="R38" s="378"/>
      <c r="S38" s="378"/>
      <c r="T38" s="378"/>
      <c r="U38" s="378"/>
      <c r="V38" s="378"/>
      <c r="W38" s="378"/>
      <c r="X38" s="378"/>
      <c r="Y38" s="378"/>
      <c r="Z38" s="378"/>
      <c r="AA38" s="378"/>
      <c r="AB38" s="378"/>
      <c r="AC38" s="378"/>
      <c r="AD38" s="378"/>
      <c r="AE38" s="378"/>
      <c r="AF38" s="378"/>
      <c r="AG38" s="378"/>
      <c r="AH38" s="378"/>
      <c r="AI38" s="378"/>
      <c r="AJ38" s="378"/>
      <c r="AK38" s="378"/>
      <c r="AL38" s="378"/>
      <c r="AM38" s="378"/>
      <c r="AN38" s="378"/>
      <c r="AO38" s="378"/>
      <c r="AP38" s="378"/>
      <c r="AQ38" s="378"/>
      <c r="AR38" s="378"/>
      <c r="AS38" s="378"/>
      <c r="AT38" s="378"/>
      <c r="AU38" s="378"/>
      <c r="AV38" s="378"/>
      <c r="AW38" s="378"/>
      <c r="AX38" s="378"/>
      <c r="AY38" s="378"/>
      <c r="AZ38" s="378"/>
      <c r="BA38" s="378"/>
      <c r="BB38" s="378"/>
      <c r="BC38" s="378"/>
      <c r="BD38" s="378"/>
      <c r="BE38" s="378"/>
      <c r="BF38" s="378"/>
      <c r="BG38" s="378"/>
      <c r="BH38" s="378"/>
      <c r="BI38" s="378"/>
      <c r="BJ38" s="378"/>
      <c r="BK38" s="378"/>
      <c r="BL38" s="378"/>
      <c r="BM38" s="378"/>
      <c r="BN38" s="378"/>
      <c r="BO38" s="378"/>
      <c r="BP38" s="378"/>
      <c r="BQ38" s="378"/>
      <c r="BR38" s="378"/>
      <c r="BS38" s="378"/>
      <c r="BT38" s="379"/>
      <c r="BU38" s="377">
        <v>3117.83</v>
      </c>
      <c r="BV38" s="377"/>
      <c r="BW38" s="377"/>
      <c r="BX38" s="377"/>
      <c r="BY38" s="377"/>
      <c r="BZ38" s="377"/>
      <c r="CA38" s="377"/>
      <c r="CB38" s="377"/>
      <c r="CC38" s="377"/>
      <c r="CD38" s="377"/>
      <c r="CE38" s="377"/>
      <c r="CF38" s="377"/>
      <c r="CG38" s="377"/>
      <c r="CH38" s="377"/>
      <c r="CI38" s="377"/>
      <c r="CJ38" s="377"/>
      <c r="CK38" s="377"/>
      <c r="CL38" s="377"/>
      <c r="CM38" s="377"/>
      <c r="CN38" s="377"/>
      <c r="CO38" s="377"/>
      <c r="CP38" s="377"/>
      <c r="CQ38" s="377"/>
      <c r="CR38" s="377"/>
      <c r="CS38" s="377"/>
      <c r="CT38" s="377"/>
      <c r="CU38" s="377"/>
      <c r="CV38" s="377"/>
      <c r="CW38" s="377"/>
      <c r="CX38" s="377"/>
      <c r="CY38" s="377"/>
      <c r="CZ38" s="377"/>
      <c r="DA38" s="377"/>
      <c r="DB38" s="377"/>
      <c r="DC38" s="377"/>
      <c r="DD38" s="377"/>
    </row>
    <row r="39" spans="1:108" ht="15" customHeight="1">
      <c r="A39" s="35"/>
      <c r="B39" s="378" t="s">
        <v>68</v>
      </c>
      <c r="C39" s="378"/>
      <c r="D39" s="378"/>
      <c r="E39" s="378"/>
      <c r="F39" s="378"/>
      <c r="G39" s="378"/>
      <c r="H39" s="378"/>
      <c r="I39" s="378"/>
      <c r="J39" s="378"/>
      <c r="K39" s="378"/>
      <c r="L39" s="378"/>
      <c r="M39" s="378"/>
      <c r="N39" s="378"/>
      <c r="O39" s="378"/>
      <c r="P39" s="378"/>
      <c r="Q39" s="378"/>
      <c r="R39" s="378"/>
      <c r="S39" s="378"/>
      <c r="T39" s="378"/>
      <c r="U39" s="378"/>
      <c r="V39" s="378"/>
      <c r="W39" s="378"/>
      <c r="X39" s="378"/>
      <c r="Y39" s="378"/>
      <c r="Z39" s="378"/>
      <c r="AA39" s="378"/>
      <c r="AB39" s="378"/>
      <c r="AC39" s="378"/>
      <c r="AD39" s="378"/>
      <c r="AE39" s="378"/>
      <c r="AF39" s="378"/>
      <c r="AG39" s="378"/>
      <c r="AH39" s="378"/>
      <c r="AI39" s="378"/>
      <c r="AJ39" s="378"/>
      <c r="AK39" s="378"/>
      <c r="AL39" s="378"/>
      <c r="AM39" s="378"/>
      <c r="AN39" s="378"/>
      <c r="AO39" s="378"/>
      <c r="AP39" s="378"/>
      <c r="AQ39" s="378"/>
      <c r="AR39" s="378"/>
      <c r="AS39" s="378"/>
      <c r="AT39" s="378"/>
      <c r="AU39" s="378"/>
      <c r="AV39" s="378"/>
      <c r="AW39" s="378"/>
      <c r="AX39" s="378"/>
      <c r="AY39" s="378"/>
      <c r="AZ39" s="378"/>
      <c r="BA39" s="378"/>
      <c r="BB39" s="378"/>
      <c r="BC39" s="378"/>
      <c r="BD39" s="378"/>
      <c r="BE39" s="378"/>
      <c r="BF39" s="378"/>
      <c r="BG39" s="378"/>
      <c r="BH39" s="378"/>
      <c r="BI39" s="378"/>
      <c r="BJ39" s="378"/>
      <c r="BK39" s="378"/>
      <c r="BL39" s="378"/>
      <c r="BM39" s="378"/>
      <c r="BN39" s="378"/>
      <c r="BO39" s="378"/>
      <c r="BP39" s="378"/>
      <c r="BQ39" s="378"/>
      <c r="BR39" s="378"/>
      <c r="BS39" s="378"/>
      <c r="BT39" s="379"/>
      <c r="BU39" s="377"/>
      <c r="BV39" s="377"/>
      <c r="BW39" s="377"/>
      <c r="BX39" s="377"/>
      <c r="BY39" s="377"/>
      <c r="BZ39" s="377"/>
      <c r="CA39" s="377"/>
      <c r="CB39" s="377"/>
      <c r="CC39" s="377"/>
      <c r="CD39" s="377"/>
      <c r="CE39" s="377"/>
      <c r="CF39" s="377"/>
      <c r="CG39" s="377"/>
      <c r="CH39" s="377"/>
      <c r="CI39" s="377"/>
      <c r="CJ39" s="377"/>
      <c r="CK39" s="377"/>
      <c r="CL39" s="377"/>
      <c r="CM39" s="377"/>
      <c r="CN39" s="377"/>
      <c r="CO39" s="377"/>
      <c r="CP39" s="377"/>
      <c r="CQ39" s="377"/>
      <c r="CR39" s="377"/>
      <c r="CS39" s="377"/>
      <c r="CT39" s="377"/>
      <c r="CU39" s="377"/>
      <c r="CV39" s="377"/>
      <c r="CW39" s="377"/>
      <c r="CX39" s="377"/>
      <c r="CY39" s="377"/>
      <c r="CZ39" s="377"/>
      <c r="DA39" s="377"/>
      <c r="DB39" s="377"/>
      <c r="DC39" s="377"/>
      <c r="DD39" s="377"/>
    </row>
    <row r="40" spans="1:108" ht="15">
      <c r="A40" s="35"/>
      <c r="B40" s="378" t="s">
        <v>69</v>
      </c>
      <c r="C40" s="378"/>
      <c r="D40" s="378"/>
      <c r="E40" s="378"/>
      <c r="F40" s="378"/>
      <c r="G40" s="378"/>
      <c r="H40" s="378"/>
      <c r="I40" s="378"/>
      <c r="J40" s="378"/>
      <c r="K40" s="378"/>
      <c r="L40" s="378"/>
      <c r="M40" s="378"/>
      <c r="N40" s="378"/>
      <c r="O40" s="378"/>
      <c r="P40" s="378"/>
      <c r="Q40" s="378"/>
      <c r="R40" s="378"/>
      <c r="S40" s="378"/>
      <c r="T40" s="378"/>
      <c r="U40" s="378"/>
      <c r="V40" s="378"/>
      <c r="W40" s="378"/>
      <c r="X40" s="378"/>
      <c r="Y40" s="378"/>
      <c r="Z40" s="378"/>
      <c r="AA40" s="378"/>
      <c r="AB40" s="378"/>
      <c r="AC40" s="378"/>
      <c r="AD40" s="378"/>
      <c r="AE40" s="378"/>
      <c r="AF40" s="378"/>
      <c r="AG40" s="378"/>
      <c r="AH40" s="378"/>
      <c r="AI40" s="378"/>
      <c r="AJ40" s="378"/>
      <c r="AK40" s="378"/>
      <c r="AL40" s="378"/>
      <c r="AM40" s="378"/>
      <c r="AN40" s="378"/>
      <c r="AO40" s="378"/>
      <c r="AP40" s="378"/>
      <c r="AQ40" s="378"/>
      <c r="AR40" s="378"/>
      <c r="AS40" s="378"/>
      <c r="AT40" s="378"/>
      <c r="AU40" s="378"/>
      <c r="AV40" s="378"/>
      <c r="AW40" s="378"/>
      <c r="AX40" s="378"/>
      <c r="AY40" s="378"/>
      <c r="AZ40" s="378"/>
      <c r="BA40" s="378"/>
      <c r="BB40" s="378"/>
      <c r="BC40" s="378"/>
      <c r="BD40" s="378"/>
      <c r="BE40" s="378"/>
      <c r="BF40" s="378"/>
      <c r="BG40" s="378"/>
      <c r="BH40" s="378"/>
      <c r="BI40" s="378"/>
      <c r="BJ40" s="378"/>
      <c r="BK40" s="378"/>
      <c r="BL40" s="378"/>
      <c r="BM40" s="378"/>
      <c r="BN40" s="378"/>
      <c r="BO40" s="378"/>
      <c r="BP40" s="378"/>
      <c r="BQ40" s="378"/>
      <c r="BR40" s="378"/>
      <c r="BS40" s="378"/>
      <c r="BT40" s="379"/>
      <c r="BU40" s="377"/>
      <c r="BV40" s="377"/>
      <c r="BW40" s="377"/>
      <c r="BX40" s="377"/>
      <c r="BY40" s="377"/>
      <c r="BZ40" s="377"/>
      <c r="CA40" s="377"/>
      <c r="CB40" s="377"/>
      <c r="CC40" s="377"/>
      <c r="CD40" s="377"/>
      <c r="CE40" s="377"/>
      <c r="CF40" s="377"/>
      <c r="CG40" s="377"/>
      <c r="CH40" s="377"/>
      <c r="CI40" s="377"/>
      <c r="CJ40" s="377"/>
      <c r="CK40" s="377"/>
      <c r="CL40" s="377"/>
      <c r="CM40" s="377"/>
      <c r="CN40" s="377"/>
      <c r="CO40" s="377"/>
      <c r="CP40" s="377"/>
      <c r="CQ40" s="377"/>
      <c r="CR40" s="377"/>
      <c r="CS40" s="377"/>
      <c r="CT40" s="377"/>
      <c r="CU40" s="377"/>
      <c r="CV40" s="377"/>
      <c r="CW40" s="377"/>
      <c r="CX40" s="377"/>
      <c r="CY40" s="377"/>
      <c r="CZ40" s="377"/>
      <c r="DA40" s="377"/>
      <c r="DB40" s="377"/>
      <c r="DC40" s="377"/>
      <c r="DD40" s="377"/>
    </row>
    <row r="41" spans="1:108" ht="15">
      <c r="A41" s="35"/>
      <c r="B41" s="378" t="s">
        <v>70</v>
      </c>
      <c r="C41" s="378"/>
      <c r="D41" s="378"/>
      <c r="E41" s="378"/>
      <c r="F41" s="378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  <c r="S41" s="378"/>
      <c r="T41" s="378"/>
      <c r="U41" s="378"/>
      <c r="V41" s="378"/>
      <c r="W41" s="378"/>
      <c r="X41" s="378"/>
      <c r="Y41" s="378"/>
      <c r="Z41" s="378"/>
      <c r="AA41" s="378"/>
      <c r="AB41" s="378"/>
      <c r="AC41" s="378"/>
      <c r="AD41" s="378"/>
      <c r="AE41" s="378"/>
      <c r="AF41" s="378"/>
      <c r="AG41" s="378"/>
      <c r="AH41" s="378"/>
      <c r="AI41" s="378"/>
      <c r="AJ41" s="378"/>
      <c r="AK41" s="378"/>
      <c r="AL41" s="378"/>
      <c r="AM41" s="378"/>
      <c r="AN41" s="378"/>
      <c r="AO41" s="378"/>
      <c r="AP41" s="378"/>
      <c r="AQ41" s="378"/>
      <c r="AR41" s="378"/>
      <c r="AS41" s="378"/>
      <c r="AT41" s="378"/>
      <c r="AU41" s="378"/>
      <c r="AV41" s="378"/>
      <c r="AW41" s="378"/>
      <c r="AX41" s="378"/>
      <c r="AY41" s="378"/>
      <c r="AZ41" s="378"/>
      <c r="BA41" s="378"/>
      <c r="BB41" s="378"/>
      <c r="BC41" s="378"/>
      <c r="BD41" s="378"/>
      <c r="BE41" s="378"/>
      <c r="BF41" s="378"/>
      <c r="BG41" s="378"/>
      <c r="BH41" s="378"/>
      <c r="BI41" s="378"/>
      <c r="BJ41" s="378"/>
      <c r="BK41" s="378"/>
      <c r="BL41" s="378"/>
      <c r="BM41" s="378"/>
      <c r="BN41" s="378"/>
      <c r="BO41" s="378"/>
      <c r="BP41" s="378"/>
      <c r="BQ41" s="378"/>
      <c r="BR41" s="378"/>
      <c r="BS41" s="378"/>
      <c r="BT41" s="379"/>
      <c r="BU41" s="377"/>
      <c r="BV41" s="377"/>
      <c r="BW41" s="377"/>
      <c r="BX41" s="377"/>
      <c r="BY41" s="377"/>
      <c r="BZ41" s="377"/>
      <c r="CA41" s="377"/>
      <c r="CB41" s="377"/>
      <c r="CC41" s="377"/>
      <c r="CD41" s="377"/>
      <c r="CE41" s="377"/>
      <c r="CF41" s="377"/>
      <c r="CG41" s="377"/>
      <c r="CH41" s="377"/>
      <c r="CI41" s="377"/>
      <c r="CJ41" s="377"/>
      <c r="CK41" s="377"/>
      <c r="CL41" s="377"/>
      <c r="CM41" s="377"/>
      <c r="CN41" s="377"/>
      <c r="CO41" s="377"/>
      <c r="CP41" s="377"/>
      <c r="CQ41" s="377"/>
      <c r="CR41" s="377"/>
      <c r="CS41" s="377"/>
      <c r="CT41" s="377"/>
      <c r="CU41" s="377"/>
      <c r="CV41" s="377"/>
      <c r="CW41" s="377"/>
      <c r="CX41" s="377"/>
      <c r="CY41" s="377"/>
      <c r="CZ41" s="377"/>
      <c r="DA41" s="377"/>
      <c r="DB41" s="377"/>
      <c r="DC41" s="377"/>
      <c r="DD41" s="377"/>
    </row>
    <row r="42" spans="1:108" ht="15" customHeight="1">
      <c r="A42" s="35"/>
      <c r="B42" s="378" t="s">
        <v>71</v>
      </c>
      <c r="C42" s="378"/>
      <c r="D42" s="378"/>
      <c r="E42" s="378"/>
      <c r="F42" s="378"/>
      <c r="G42" s="378"/>
      <c r="H42" s="378"/>
      <c r="I42" s="378"/>
      <c r="J42" s="378"/>
      <c r="K42" s="378"/>
      <c r="L42" s="378"/>
      <c r="M42" s="378"/>
      <c r="N42" s="378"/>
      <c r="O42" s="378"/>
      <c r="P42" s="378"/>
      <c r="Q42" s="378"/>
      <c r="R42" s="378"/>
      <c r="S42" s="378"/>
      <c r="T42" s="378"/>
      <c r="U42" s="378"/>
      <c r="V42" s="378"/>
      <c r="W42" s="378"/>
      <c r="X42" s="378"/>
      <c r="Y42" s="378"/>
      <c r="Z42" s="378"/>
      <c r="AA42" s="378"/>
      <c r="AB42" s="378"/>
      <c r="AC42" s="378"/>
      <c r="AD42" s="378"/>
      <c r="AE42" s="378"/>
      <c r="AF42" s="378"/>
      <c r="AG42" s="378"/>
      <c r="AH42" s="378"/>
      <c r="AI42" s="378"/>
      <c r="AJ42" s="378"/>
      <c r="AK42" s="378"/>
      <c r="AL42" s="378"/>
      <c r="AM42" s="378"/>
      <c r="AN42" s="378"/>
      <c r="AO42" s="378"/>
      <c r="AP42" s="378"/>
      <c r="AQ42" s="378"/>
      <c r="AR42" s="378"/>
      <c r="AS42" s="378"/>
      <c r="AT42" s="378"/>
      <c r="AU42" s="378"/>
      <c r="AV42" s="378"/>
      <c r="AW42" s="378"/>
      <c r="AX42" s="378"/>
      <c r="AY42" s="378"/>
      <c r="AZ42" s="378"/>
      <c r="BA42" s="378"/>
      <c r="BB42" s="378"/>
      <c r="BC42" s="378"/>
      <c r="BD42" s="378"/>
      <c r="BE42" s="378"/>
      <c r="BF42" s="378"/>
      <c r="BG42" s="378"/>
      <c r="BH42" s="378"/>
      <c r="BI42" s="378"/>
      <c r="BJ42" s="378"/>
      <c r="BK42" s="378"/>
      <c r="BL42" s="378"/>
      <c r="BM42" s="378"/>
      <c r="BN42" s="378"/>
      <c r="BO42" s="378"/>
      <c r="BP42" s="378"/>
      <c r="BQ42" s="378"/>
      <c r="BR42" s="378"/>
      <c r="BS42" s="378"/>
      <c r="BT42" s="379"/>
      <c r="BU42" s="377"/>
      <c r="BV42" s="377"/>
      <c r="BW42" s="377"/>
      <c r="BX42" s="377"/>
      <c r="BY42" s="377"/>
      <c r="BZ42" s="377"/>
      <c r="CA42" s="377"/>
      <c r="CB42" s="377"/>
      <c r="CC42" s="377"/>
      <c r="CD42" s="377"/>
      <c r="CE42" s="377"/>
      <c r="CF42" s="377"/>
      <c r="CG42" s="377"/>
      <c r="CH42" s="377"/>
      <c r="CI42" s="377"/>
      <c r="CJ42" s="377"/>
      <c r="CK42" s="377"/>
      <c r="CL42" s="377"/>
      <c r="CM42" s="377"/>
      <c r="CN42" s="377"/>
      <c r="CO42" s="377"/>
      <c r="CP42" s="377"/>
      <c r="CQ42" s="377"/>
      <c r="CR42" s="377"/>
      <c r="CS42" s="377"/>
      <c r="CT42" s="377"/>
      <c r="CU42" s="377"/>
      <c r="CV42" s="377"/>
      <c r="CW42" s="377"/>
      <c r="CX42" s="377"/>
      <c r="CY42" s="377"/>
      <c r="CZ42" s="377"/>
      <c r="DA42" s="377"/>
      <c r="DB42" s="377"/>
      <c r="DC42" s="377"/>
      <c r="DD42" s="377"/>
    </row>
    <row r="43" spans="1:108" ht="15" customHeight="1">
      <c r="A43" s="35"/>
      <c r="B43" s="378" t="s">
        <v>126</v>
      </c>
      <c r="C43" s="378"/>
      <c r="D43" s="378"/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78"/>
      <c r="P43" s="378"/>
      <c r="Q43" s="378"/>
      <c r="R43" s="378"/>
      <c r="S43" s="378"/>
      <c r="T43" s="378"/>
      <c r="U43" s="378"/>
      <c r="V43" s="378"/>
      <c r="W43" s="378"/>
      <c r="X43" s="378"/>
      <c r="Y43" s="378"/>
      <c r="Z43" s="378"/>
      <c r="AA43" s="378"/>
      <c r="AB43" s="378"/>
      <c r="AC43" s="378"/>
      <c r="AD43" s="378"/>
      <c r="AE43" s="378"/>
      <c r="AF43" s="378"/>
      <c r="AG43" s="378"/>
      <c r="AH43" s="378"/>
      <c r="AI43" s="378"/>
      <c r="AJ43" s="378"/>
      <c r="AK43" s="378"/>
      <c r="AL43" s="378"/>
      <c r="AM43" s="378"/>
      <c r="AN43" s="378"/>
      <c r="AO43" s="378"/>
      <c r="AP43" s="378"/>
      <c r="AQ43" s="378"/>
      <c r="AR43" s="378"/>
      <c r="AS43" s="378"/>
      <c r="AT43" s="378"/>
      <c r="AU43" s="378"/>
      <c r="AV43" s="378"/>
      <c r="AW43" s="378"/>
      <c r="AX43" s="378"/>
      <c r="AY43" s="378"/>
      <c r="AZ43" s="378"/>
      <c r="BA43" s="378"/>
      <c r="BB43" s="378"/>
      <c r="BC43" s="378"/>
      <c r="BD43" s="378"/>
      <c r="BE43" s="378"/>
      <c r="BF43" s="378"/>
      <c r="BG43" s="378"/>
      <c r="BH43" s="378"/>
      <c r="BI43" s="378"/>
      <c r="BJ43" s="378"/>
      <c r="BK43" s="378"/>
      <c r="BL43" s="378"/>
      <c r="BM43" s="378"/>
      <c r="BN43" s="378"/>
      <c r="BO43" s="378"/>
      <c r="BP43" s="378"/>
      <c r="BQ43" s="378"/>
      <c r="BR43" s="378"/>
      <c r="BS43" s="378"/>
      <c r="BT43" s="379"/>
      <c r="BU43" s="377">
        <v>4120.04</v>
      </c>
      <c r="BV43" s="377"/>
      <c r="BW43" s="377"/>
      <c r="BX43" s="377"/>
      <c r="BY43" s="377"/>
      <c r="BZ43" s="377"/>
      <c r="CA43" s="377"/>
      <c r="CB43" s="377"/>
      <c r="CC43" s="377"/>
      <c r="CD43" s="377"/>
      <c r="CE43" s="377"/>
      <c r="CF43" s="377"/>
      <c r="CG43" s="377"/>
      <c r="CH43" s="377"/>
      <c r="CI43" s="377"/>
      <c r="CJ43" s="377"/>
      <c r="CK43" s="377"/>
      <c r="CL43" s="377"/>
      <c r="CM43" s="377"/>
      <c r="CN43" s="377"/>
      <c r="CO43" s="377"/>
      <c r="CP43" s="377"/>
      <c r="CQ43" s="377"/>
      <c r="CR43" s="377"/>
      <c r="CS43" s="377"/>
      <c r="CT43" s="377"/>
      <c r="CU43" s="377"/>
      <c r="CV43" s="377"/>
      <c r="CW43" s="377"/>
      <c r="CX43" s="377"/>
      <c r="CY43" s="377"/>
      <c r="CZ43" s="377"/>
      <c r="DA43" s="377"/>
      <c r="DB43" s="377"/>
      <c r="DC43" s="377"/>
      <c r="DD43" s="377"/>
    </row>
    <row r="44" spans="1:108" s="3" customFormat="1" ht="15" customHeight="1">
      <c r="A44" s="33"/>
      <c r="B44" s="372" t="s">
        <v>72</v>
      </c>
      <c r="C44" s="372"/>
      <c r="D44" s="372"/>
      <c r="E44" s="372"/>
      <c r="F44" s="372"/>
      <c r="G44" s="372"/>
      <c r="H44" s="372"/>
      <c r="I44" s="372"/>
      <c r="J44" s="372"/>
      <c r="K44" s="372"/>
      <c r="L44" s="372"/>
      <c r="M44" s="372"/>
      <c r="N44" s="372"/>
      <c r="O44" s="372"/>
      <c r="P44" s="372"/>
      <c r="Q44" s="372"/>
      <c r="R44" s="372"/>
      <c r="S44" s="372"/>
      <c r="T44" s="372"/>
      <c r="U44" s="372"/>
      <c r="V44" s="372"/>
      <c r="W44" s="372"/>
      <c r="X44" s="372"/>
      <c r="Y44" s="372"/>
      <c r="Z44" s="372"/>
      <c r="AA44" s="372"/>
      <c r="AB44" s="372"/>
      <c r="AC44" s="372"/>
      <c r="AD44" s="372"/>
      <c r="AE44" s="372"/>
      <c r="AF44" s="372"/>
      <c r="AG44" s="372"/>
      <c r="AH44" s="372"/>
      <c r="AI44" s="372"/>
      <c r="AJ44" s="372"/>
      <c r="AK44" s="372"/>
      <c r="AL44" s="372"/>
      <c r="AM44" s="372"/>
      <c r="AN44" s="372"/>
      <c r="AO44" s="372"/>
      <c r="AP44" s="372"/>
      <c r="AQ44" s="372"/>
      <c r="AR44" s="372"/>
      <c r="AS44" s="372"/>
      <c r="AT44" s="372"/>
      <c r="AU44" s="372"/>
      <c r="AV44" s="372"/>
      <c r="AW44" s="372"/>
      <c r="AX44" s="372"/>
      <c r="AY44" s="372"/>
      <c r="AZ44" s="372"/>
      <c r="BA44" s="372"/>
      <c r="BB44" s="372"/>
      <c r="BC44" s="372"/>
      <c r="BD44" s="372"/>
      <c r="BE44" s="372"/>
      <c r="BF44" s="372"/>
      <c r="BG44" s="372"/>
      <c r="BH44" s="372"/>
      <c r="BI44" s="372"/>
      <c r="BJ44" s="372"/>
      <c r="BK44" s="372"/>
      <c r="BL44" s="372"/>
      <c r="BM44" s="372"/>
      <c r="BN44" s="372"/>
      <c r="BO44" s="372"/>
      <c r="BP44" s="372"/>
      <c r="BQ44" s="372"/>
      <c r="BR44" s="372"/>
      <c r="BS44" s="372"/>
      <c r="BT44" s="373"/>
      <c r="BU44" s="374" t="s">
        <v>328</v>
      </c>
      <c r="BV44" s="374"/>
      <c r="BW44" s="374"/>
      <c r="BX44" s="374"/>
      <c r="BY44" s="374"/>
      <c r="BZ44" s="374"/>
      <c r="CA44" s="374"/>
      <c r="CB44" s="374"/>
      <c r="CC44" s="374"/>
      <c r="CD44" s="374"/>
      <c r="CE44" s="374"/>
      <c r="CF44" s="374"/>
      <c r="CG44" s="374"/>
      <c r="CH44" s="374"/>
      <c r="CI44" s="374"/>
      <c r="CJ44" s="374"/>
      <c r="CK44" s="374"/>
      <c r="CL44" s="374"/>
      <c r="CM44" s="374"/>
      <c r="CN44" s="374"/>
      <c r="CO44" s="374"/>
      <c r="CP44" s="374"/>
      <c r="CQ44" s="374"/>
      <c r="CR44" s="374"/>
      <c r="CS44" s="374"/>
      <c r="CT44" s="374"/>
      <c r="CU44" s="374"/>
      <c r="CV44" s="374"/>
      <c r="CW44" s="374"/>
      <c r="CX44" s="374"/>
      <c r="CY44" s="374"/>
      <c r="CZ44" s="374"/>
      <c r="DA44" s="374"/>
      <c r="DB44" s="374"/>
      <c r="DC44" s="374"/>
      <c r="DD44" s="374"/>
    </row>
    <row r="45" spans="1:108" ht="15" customHeight="1">
      <c r="A45" s="39"/>
      <c r="B45" s="375" t="s">
        <v>4</v>
      </c>
      <c r="C45" s="375"/>
      <c r="D45" s="375"/>
      <c r="E45" s="375"/>
      <c r="F45" s="375"/>
      <c r="G45" s="375"/>
      <c r="H45" s="375"/>
      <c r="I45" s="375"/>
      <c r="J45" s="375"/>
      <c r="K45" s="375"/>
      <c r="L45" s="375"/>
      <c r="M45" s="375"/>
      <c r="N45" s="375"/>
      <c r="O45" s="375"/>
      <c r="P45" s="375"/>
      <c r="Q45" s="375"/>
      <c r="R45" s="375"/>
      <c r="S45" s="375"/>
      <c r="T45" s="375"/>
      <c r="U45" s="375"/>
      <c r="V45" s="375"/>
      <c r="W45" s="375"/>
      <c r="X45" s="375"/>
      <c r="Y45" s="375"/>
      <c r="Z45" s="375"/>
      <c r="AA45" s="375"/>
      <c r="AB45" s="375"/>
      <c r="AC45" s="375"/>
      <c r="AD45" s="375"/>
      <c r="AE45" s="375"/>
      <c r="AF45" s="375"/>
      <c r="AG45" s="375"/>
      <c r="AH45" s="375"/>
      <c r="AI45" s="375"/>
      <c r="AJ45" s="375"/>
      <c r="AK45" s="375"/>
      <c r="AL45" s="375"/>
      <c r="AM45" s="375"/>
      <c r="AN45" s="375"/>
      <c r="AO45" s="375"/>
      <c r="AP45" s="375"/>
      <c r="AQ45" s="375"/>
      <c r="AR45" s="375"/>
      <c r="AS45" s="375"/>
      <c r="AT45" s="375"/>
      <c r="AU45" s="375"/>
      <c r="AV45" s="375"/>
      <c r="AW45" s="375"/>
      <c r="AX45" s="375"/>
      <c r="AY45" s="375"/>
      <c r="AZ45" s="375"/>
      <c r="BA45" s="375"/>
      <c r="BB45" s="375"/>
      <c r="BC45" s="375"/>
      <c r="BD45" s="375"/>
      <c r="BE45" s="375"/>
      <c r="BF45" s="375"/>
      <c r="BG45" s="375"/>
      <c r="BH45" s="375"/>
      <c r="BI45" s="375"/>
      <c r="BJ45" s="375"/>
      <c r="BK45" s="375"/>
      <c r="BL45" s="375"/>
      <c r="BM45" s="375"/>
      <c r="BN45" s="375"/>
      <c r="BO45" s="375"/>
      <c r="BP45" s="375"/>
      <c r="BQ45" s="375"/>
      <c r="BR45" s="375"/>
      <c r="BS45" s="375"/>
      <c r="BT45" s="376"/>
      <c r="BU45" s="377"/>
      <c r="BV45" s="377"/>
      <c r="BW45" s="377"/>
      <c r="BX45" s="377"/>
      <c r="BY45" s="377"/>
      <c r="BZ45" s="377"/>
      <c r="CA45" s="377"/>
      <c r="CB45" s="377"/>
      <c r="CC45" s="377"/>
      <c r="CD45" s="377"/>
      <c r="CE45" s="377"/>
      <c r="CF45" s="377"/>
      <c r="CG45" s="377"/>
      <c r="CH45" s="377"/>
      <c r="CI45" s="377"/>
      <c r="CJ45" s="377"/>
      <c r="CK45" s="377"/>
      <c r="CL45" s="377"/>
      <c r="CM45" s="377"/>
      <c r="CN45" s="377"/>
      <c r="CO45" s="377"/>
      <c r="CP45" s="377"/>
      <c r="CQ45" s="377"/>
      <c r="CR45" s="377"/>
      <c r="CS45" s="377"/>
      <c r="CT45" s="377"/>
      <c r="CU45" s="377"/>
      <c r="CV45" s="377"/>
      <c r="CW45" s="377"/>
      <c r="CX45" s="377"/>
      <c r="CY45" s="377"/>
      <c r="CZ45" s="377"/>
      <c r="DA45" s="377"/>
      <c r="DB45" s="377"/>
      <c r="DC45" s="377"/>
      <c r="DD45" s="377"/>
    </row>
    <row r="46" spans="1:108" ht="15" customHeight="1">
      <c r="A46" s="35"/>
      <c r="B46" s="378" t="s">
        <v>73</v>
      </c>
      <c r="C46" s="378"/>
      <c r="D46" s="378"/>
      <c r="E46" s="378"/>
      <c r="F46" s="378"/>
      <c r="G46" s="378"/>
      <c r="H46" s="378"/>
      <c r="I46" s="378"/>
      <c r="J46" s="378"/>
      <c r="K46" s="378"/>
      <c r="L46" s="378"/>
      <c r="M46" s="378"/>
      <c r="N46" s="378"/>
      <c r="O46" s="378"/>
      <c r="P46" s="378"/>
      <c r="Q46" s="378"/>
      <c r="R46" s="378"/>
      <c r="S46" s="378"/>
      <c r="T46" s="378"/>
      <c r="U46" s="378"/>
      <c r="V46" s="378"/>
      <c r="W46" s="378"/>
      <c r="X46" s="378"/>
      <c r="Y46" s="378"/>
      <c r="Z46" s="378"/>
      <c r="AA46" s="378"/>
      <c r="AB46" s="378"/>
      <c r="AC46" s="378"/>
      <c r="AD46" s="378"/>
      <c r="AE46" s="378"/>
      <c r="AF46" s="378"/>
      <c r="AG46" s="378"/>
      <c r="AH46" s="378"/>
      <c r="AI46" s="378"/>
      <c r="AJ46" s="378"/>
      <c r="AK46" s="378"/>
      <c r="AL46" s="378"/>
      <c r="AM46" s="378"/>
      <c r="AN46" s="378"/>
      <c r="AO46" s="378"/>
      <c r="AP46" s="378"/>
      <c r="AQ46" s="378"/>
      <c r="AR46" s="378"/>
      <c r="AS46" s="378"/>
      <c r="AT46" s="378"/>
      <c r="AU46" s="378"/>
      <c r="AV46" s="378"/>
      <c r="AW46" s="378"/>
      <c r="AX46" s="378"/>
      <c r="AY46" s="378"/>
      <c r="AZ46" s="378"/>
      <c r="BA46" s="378"/>
      <c r="BB46" s="378"/>
      <c r="BC46" s="378"/>
      <c r="BD46" s="378"/>
      <c r="BE46" s="378"/>
      <c r="BF46" s="378"/>
      <c r="BG46" s="378"/>
      <c r="BH46" s="378"/>
      <c r="BI46" s="378"/>
      <c r="BJ46" s="378"/>
      <c r="BK46" s="378"/>
      <c r="BL46" s="378"/>
      <c r="BM46" s="378"/>
      <c r="BN46" s="378"/>
      <c r="BO46" s="378"/>
      <c r="BP46" s="378"/>
      <c r="BQ46" s="378"/>
      <c r="BR46" s="378"/>
      <c r="BS46" s="378"/>
      <c r="BT46" s="379"/>
      <c r="BU46" s="377"/>
      <c r="BV46" s="377"/>
      <c r="BW46" s="377"/>
      <c r="BX46" s="377"/>
      <c r="BY46" s="377"/>
      <c r="BZ46" s="377"/>
      <c r="CA46" s="377"/>
      <c r="CB46" s="377"/>
      <c r="CC46" s="377"/>
      <c r="CD46" s="377"/>
      <c r="CE46" s="377"/>
      <c r="CF46" s="377"/>
      <c r="CG46" s="377"/>
      <c r="CH46" s="377"/>
      <c r="CI46" s="377"/>
      <c r="CJ46" s="377"/>
      <c r="CK46" s="377"/>
      <c r="CL46" s="377"/>
      <c r="CM46" s="377"/>
      <c r="CN46" s="377"/>
      <c r="CO46" s="377"/>
      <c r="CP46" s="377"/>
      <c r="CQ46" s="377"/>
      <c r="CR46" s="377"/>
      <c r="CS46" s="377"/>
      <c r="CT46" s="377"/>
      <c r="CU46" s="377"/>
      <c r="CV46" s="377"/>
      <c r="CW46" s="377"/>
      <c r="CX46" s="377"/>
      <c r="CY46" s="377"/>
      <c r="CZ46" s="377"/>
      <c r="DA46" s="377"/>
      <c r="DB46" s="377"/>
      <c r="DC46" s="377"/>
      <c r="DD46" s="377"/>
    </row>
    <row r="47" spans="1:108" ht="30" customHeight="1">
      <c r="A47" s="35"/>
      <c r="B47" s="378" t="s">
        <v>127</v>
      </c>
      <c r="C47" s="378"/>
      <c r="D47" s="378"/>
      <c r="E47" s="378"/>
      <c r="F47" s="378"/>
      <c r="G47" s="378"/>
      <c r="H47" s="378"/>
      <c r="I47" s="378"/>
      <c r="J47" s="378"/>
      <c r="K47" s="378"/>
      <c r="L47" s="378"/>
      <c r="M47" s="378"/>
      <c r="N47" s="378"/>
      <c r="O47" s="378"/>
      <c r="P47" s="378"/>
      <c r="Q47" s="378"/>
      <c r="R47" s="378"/>
      <c r="S47" s="378"/>
      <c r="T47" s="378"/>
      <c r="U47" s="378"/>
      <c r="V47" s="378"/>
      <c r="W47" s="378"/>
      <c r="X47" s="378"/>
      <c r="Y47" s="378"/>
      <c r="Z47" s="378"/>
      <c r="AA47" s="378"/>
      <c r="AB47" s="378"/>
      <c r="AC47" s="378"/>
      <c r="AD47" s="378"/>
      <c r="AE47" s="378"/>
      <c r="AF47" s="378"/>
      <c r="AG47" s="378"/>
      <c r="AH47" s="378"/>
      <c r="AI47" s="378"/>
      <c r="AJ47" s="378"/>
      <c r="AK47" s="378"/>
      <c r="AL47" s="378"/>
      <c r="AM47" s="378"/>
      <c r="AN47" s="378"/>
      <c r="AO47" s="378"/>
      <c r="AP47" s="378"/>
      <c r="AQ47" s="378"/>
      <c r="AR47" s="378"/>
      <c r="AS47" s="378"/>
      <c r="AT47" s="378"/>
      <c r="AU47" s="378"/>
      <c r="AV47" s="378"/>
      <c r="AW47" s="378"/>
      <c r="AX47" s="378"/>
      <c r="AY47" s="378"/>
      <c r="AZ47" s="378"/>
      <c r="BA47" s="378"/>
      <c r="BB47" s="378"/>
      <c r="BC47" s="378"/>
      <c r="BD47" s="378"/>
      <c r="BE47" s="378"/>
      <c r="BF47" s="378"/>
      <c r="BG47" s="378"/>
      <c r="BH47" s="378"/>
      <c r="BI47" s="378"/>
      <c r="BJ47" s="378"/>
      <c r="BK47" s="378"/>
      <c r="BL47" s="378"/>
      <c r="BM47" s="378"/>
      <c r="BN47" s="378"/>
      <c r="BO47" s="378"/>
      <c r="BP47" s="378"/>
      <c r="BQ47" s="378"/>
      <c r="BR47" s="378"/>
      <c r="BS47" s="378"/>
      <c r="BT47" s="379"/>
      <c r="BU47" s="377">
        <v>1973234.94</v>
      </c>
      <c r="BV47" s="377"/>
      <c r="BW47" s="377"/>
      <c r="BX47" s="377"/>
      <c r="BY47" s="377"/>
      <c r="BZ47" s="377"/>
      <c r="CA47" s="377"/>
      <c r="CB47" s="377"/>
      <c r="CC47" s="377"/>
      <c r="CD47" s="377"/>
      <c r="CE47" s="377"/>
      <c r="CF47" s="377"/>
      <c r="CG47" s="377"/>
      <c r="CH47" s="377"/>
      <c r="CI47" s="377"/>
      <c r="CJ47" s="377"/>
      <c r="CK47" s="377"/>
      <c r="CL47" s="377"/>
      <c r="CM47" s="377"/>
      <c r="CN47" s="377"/>
      <c r="CO47" s="377"/>
      <c r="CP47" s="377"/>
      <c r="CQ47" s="377"/>
      <c r="CR47" s="377"/>
      <c r="CS47" s="377"/>
      <c r="CT47" s="377"/>
      <c r="CU47" s="377"/>
      <c r="CV47" s="377"/>
      <c r="CW47" s="377"/>
      <c r="CX47" s="377"/>
      <c r="CY47" s="377"/>
      <c r="CZ47" s="377"/>
      <c r="DA47" s="377"/>
      <c r="DB47" s="377"/>
      <c r="DC47" s="377"/>
      <c r="DD47" s="377"/>
    </row>
    <row r="48" spans="1:108" ht="15" customHeight="1">
      <c r="A48" s="38"/>
      <c r="B48" s="380" t="s">
        <v>5</v>
      </c>
      <c r="C48" s="380"/>
      <c r="D48" s="380"/>
      <c r="E48" s="380"/>
      <c r="F48" s="380"/>
      <c r="G48" s="380"/>
      <c r="H48" s="380"/>
      <c r="I48" s="380"/>
      <c r="J48" s="380"/>
      <c r="K48" s="380"/>
      <c r="L48" s="380"/>
      <c r="M48" s="380"/>
      <c r="N48" s="380"/>
      <c r="O48" s="380"/>
      <c r="P48" s="380"/>
      <c r="Q48" s="380"/>
      <c r="R48" s="380"/>
      <c r="S48" s="380"/>
      <c r="T48" s="380"/>
      <c r="U48" s="380"/>
      <c r="V48" s="380"/>
      <c r="W48" s="380"/>
      <c r="X48" s="380"/>
      <c r="Y48" s="380"/>
      <c r="Z48" s="380"/>
      <c r="AA48" s="380"/>
      <c r="AB48" s="380"/>
      <c r="AC48" s="380"/>
      <c r="AD48" s="380"/>
      <c r="AE48" s="380"/>
      <c r="AF48" s="380"/>
      <c r="AG48" s="380"/>
      <c r="AH48" s="380"/>
      <c r="AI48" s="380"/>
      <c r="AJ48" s="380"/>
      <c r="AK48" s="380"/>
      <c r="AL48" s="380"/>
      <c r="AM48" s="380"/>
      <c r="AN48" s="380"/>
      <c r="AO48" s="380"/>
      <c r="AP48" s="380"/>
      <c r="AQ48" s="380"/>
      <c r="AR48" s="380"/>
      <c r="AS48" s="380"/>
      <c r="AT48" s="380"/>
      <c r="AU48" s="380"/>
      <c r="AV48" s="380"/>
      <c r="AW48" s="380"/>
      <c r="AX48" s="380"/>
      <c r="AY48" s="380"/>
      <c r="AZ48" s="380"/>
      <c r="BA48" s="380"/>
      <c r="BB48" s="380"/>
      <c r="BC48" s="380"/>
      <c r="BD48" s="380"/>
      <c r="BE48" s="380"/>
      <c r="BF48" s="380"/>
      <c r="BG48" s="380"/>
      <c r="BH48" s="380"/>
      <c r="BI48" s="380"/>
      <c r="BJ48" s="380"/>
      <c r="BK48" s="380"/>
      <c r="BL48" s="380"/>
      <c r="BM48" s="380"/>
      <c r="BN48" s="380"/>
      <c r="BO48" s="380"/>
      <c r="BP48" s="380"/>
      <c r="BQ48" s="380"/>
      <c r="BR48" s="380"/>
      <c r="BS48" s="380"/>
      <c r="BT48" s="381"/>
      <c r="BU48" s="377"/>
      <c r="BV48" s="377"/>
      <c r="BW48" s="377"/>
      <c r="BX48" s="377"/>
      <c r="BY48" s="377"/>
      <c r="BZ48" s="377"/>
      <c r="CA48" s="377"/>
      <c r="CB48" s="377"/>
      <c r="CC48" s="377"/>
      <c r="CD48" s="377"/>
      <c r="CE48" s="377"/>
      <c r="CF48" s="377"/>
      <c r="CG48" s="377"/>
      <c r="CH48" s="377"/>
      <c r="CI48" s="377"/>
      <c r="CJ48" s="377"/>
      <c r="CK48" s="377"/>
      <c r="CL48" s="377"/>
      <c r="CM48" s="377"/>
      <c r="CN48" s="377"/>
      <c r="CO48" s="377"/>
      <c r="CP48" s="377"/>
      <c r="CQ48" s="377"/>
      <c r="CR48" s="377"/>
      <c r="CS48" s="377"/>
      <c r="CT48" s="377"/>
      <c r="CU48" s="377"/>
      <c r="CV48" s="377"/>
      <c r="CW48" s="377"/>
      <c r="CX48" s="377"/>
      <c r="CY48" s="377"/>
      <c r="CZ48" s="377"/>
      <c r="DA48" s="377"/>
      <c r="DB48" s="377"/>
      <c r="DC48" s="377"/>
      <c r="DD48" s="377"/>
    </row>
    <row r="49" spans="1:108" ht="15" customHeight="1">
      <c r="A49" s="35"/>
      <c r="B49" s="378" t="s">
        <v>74</v>
      </c>
      <c r="C49" s="378"/>
      <c r="D49" s="378"/>
      <c r="E49" s="378"/>
      <c r="F49" s="378"/>
      <c r="G49" s="378"/>
      <c r="H49" s="378"/>
      <c r="I49" s="378"/>
      <c r="J49" s="378"/>
      <c r="K49" s="378"/>
      <c r="L49" s="378"/>
      <c r="M49" s="378"/>
      <c r="N49" s="378"/>
      <c r="O49" s="378"/>
      <c r="P49" s="378"/>
      <c r="Q49" s="378"/>
      <c r="R49" s="378"/>
      <c r="S49" s="378"/>
      <c r="T49" s="378"/>
      <c r="U49" s="378"/>
      <c r="V49" s="378"/>
      <c r="W49" s="378"/>
      <c r="X49" s="378"/>
      <c r="Y49" s="378"/>
      <c r="Z49" s="378"/>
      <c r="AA49" s="378"/>
      <c r="AB49" s="378"/>
      <c r="AC49" s="378"/>
      <c r="AD49" s="378"/>
      <c r="AE49" s="378"/>
      <c r="AF49" s="378"/>
      <c r="AG49" s="378"/>
      <c r="AH49" s="378"/>
      <c r="AI49" s="378"/>
      <c r="AJ49" s="378"/>
      <c r="AK49" s="378"/>
      <c r="AL49" s="378"/>
      <c r="AM49" s="378"/>
      <c r="AN49" s="378"/>
      <c r="AO49" s="378"/>
      <c r="AP49" s="378"/>
      <c r="AQ49" s="378"/>
      <c r="AR49" s="378"/>
      <c r="AS49" s="378"/>
      <c r="AT49" s="378"/>
      <c r="AU49" s="378"/>
      <c r="AV49" s="378"/>
      <c r="AW49" s="378"/>
      <c r="AX49" s="378"/>
      <c r="AY49" s="378"/>
      <c r="AZ49" s="378"/>
      <c r="BA49" s="378"/>
      <c r="BB49" s="378"/>
      <c r="BC49" s="378"/>
      <c r="BD49" s="378"/>
      <c r="BE49" s="378"/>
      <c r="BF49" s="378"/>
      <c r="BG49" s="378"/>
      <c r="BH49" s="378"/>
      <c r="BI49" s="378"/>
      <c r="BJ49" s="378"/>
      <c r="BK49" s="378"/>
      <c r="BL49" s="378"/>
      <c r="BM49" s="378"/>
      <c r="BN49" s="378"/>
      <c r="BO49" s="378"/>
      <c r="BP49" s="378"/>
      <c r="BQ49" s="378"/>
      <c r="BR49" s="378"/>
      <c r="BS49" s="378"/>
      <c r="BT49" s="379"/>
      <c r="BU49" s="377"/>
      <c r="BV49" s="377"/>
      <c r="BW49" s="377"/>
      <c r="BX49" s="377"/>
      <c r="BY49" s="377"/>
      <c r="BZ49" s="377"/>
      <c r="CA49" s="377"/>
      <c r="CB49" s="377"/>
      <c r="CC49" s="377"/>
      <c r="CD49" s="377"/>
      <c r="CE49" s="377"/>
      <c r="CF49" s="377"/>
      <c r="CG49" s="377"/>
      <c r="CH49" s="377"/>
      <c r="CI49" s="377"/>
      <c r="CJ49" s="377"/>
      <c r="CK49" s="377"/>
      <c r="CL49" s="377"/>
      <c r="CM49" s="377"/>
      <c r="CN49" s="377"/>
      <c r="CO49" s="377"/>
      <c r="CP49" s="377"/>
      <c r="CQ49" s="377"/>
      <c r="CR49" s="377"/>
      <c r="CS49" s="377"/>
      <c r="CT49" s="377"/>
      <c r="CU49" s="377"/>
      <c r="CV49" s="377"/>
      <c r="CW49" s="377"/>
      <c r="CX49" s="377"/>
      <c r="CY49" s="377"/>
      <c r="CZ49" s="377"/>
      <c r="DA49" s="377"/>
      <c r="DB49" s="377"/>
      <c r="DC49" s="377"/>
      <c r="DD49" s="377"/>
    </row>
    <row r="50" spans="1:108" ht="15" customHeight="1">
      <c r="A50" s="35"/>
      <c r="B50" s="378" t="s">
        <v>75</v>
      </c>
      <c r="C50" s="378"/>
      <c r="D50" s="378"/>
      <c r="E50" s="378"/>
      <c r="F50" s="378"/>
      <c r="G50" s="378"/>
      <c r="H50" s="378"/>
      <c r="I50" s="378"/>
      <c r="J50" s="378"/>
      <c r="K50" s="378"/>
      <c r="L50" s="378"/>
      <c r="M50" s="378"/>
      <c r="N50" s="378"/>
      <c r="O50" s="378"/>
      <c r="P50" s="378"/>
      <c r="Q50" s="378"/>
      <c r="R50" s="378"/>
      <c r="S50" s="378"/>
      <c r="T50" s="378"/>
      <c r="U50" s="378"/>
      <c r="V50" s="378"/>
      <c r="W50" s="378"/>
      <c r="X50" s="378"/>
      <c r="Y50" s="378"/>
      <c r="Z50" s="378"/>
      <c r="AA50" s="378"/>
      <c r="AB50" s="378"/>
      <c r="AC50" s="378"/>
      <c r="AD50" s="378"/>
      <c r="AE50" s="378"/>
      <c r="AF50" s="378"/>
      <c r="AG50" s="378"/>
      <c r="AH50" s="378"/>
      <c r="AI50" s="378"/>
      <c r="AJ50" s="378"/>
      <c r="AK50" s="378"/>
      <c r="AL50" s="378"/>
      <c r="AM50" s="378"/>
      <c r="AN50" s="378"/>
      <c r="AO50" s="378"/>
      <c r="AP50" s="378"/>
      <c r="AQ50" s="378"/>
      <c r="AR50" s="378"/>
      <c r="AS50" s="378"/>
      <c r="AT50" s="378"/>
      <c r="AU50" s="378"/>
      <c r="AV50" s="378"/>
      <c r="AW50" s="378"/>
      <c r="AX50" s="378"/>
      <c r="AY50" s="378"/>
      <c r="AZ50" s="378"/>
      <c r="BA50" s="378"/>
      <c r="BB50" s="378"/>
      <c r="BC50" s="378"/>
      <c r="BD50" s="378"/>
      <c r="BE50" s="378"/>
      <c r="BF50" s="378"/>
      <c r="BG50" s="378"/>
      <c r="BH50" s="378"/>
      <c r="BI50" s="378"/>
      <c r="BJ50" s="378"/>
      <c r="BK50" s="378"/>
      <c r="BL50" s="378"/>
      <c r="BM50" s="378"/>
      <c r="BN50" s="378"/>
      <c r="BO50" s="378"/>
      <c r="BP50" s="378"/>
      <c r="BQ50" s="378"/>
      <c r="BR50" s="378"/>
      <c r="BS50" s="378"/>
      <c r="BT50" s="379"/>
      <c r="BU50" s="377" t="s">
        <v>315</v>
      </c>
      <c r="BV50" s="377"/>
      <c r="BW50" s="377"/>
      <c r="BX50" s="377"/>
      <c r="BY50" s="377"/>
      <c r="BZ50" s="377"/>
      <c r="CA50" s="377"/>
      <c r="CB50" s="377"/>
      <c r="CC50" s="377"/>
      <c r="CD50" s="377"/>
      <c r="CE50" s="377"/>
      <c r="CF50" s="377"/>
      <c r="CG50" s="377"/>
      <c r="CH50" s="377"/>
      <c r="CI50" s="377"/>
      <c r="CJ50" s="377"/>
      <c r="CK50" s="377"/>
      <c r="CL50" s="377"/>
      <c r="CM50" s="377"/>
      <c r="CN50" s="377"/>
      <c r="CO50" s="377"/>
      <c r="CP50" s="377"/>
      <c r="CQ50" s="377"/>
      <c r="CR50" s="377"/>
      <c r="CS50" s="377"/>
      <c r="CT50" s="377"/>
      <c r="CU50" s="377"/>
      <c r="CV50" s="377"/>
      <c r="CW50" s="377"/>
      <c r="CX50" s="377"/>
      <c r="CY50" s="377"/>
      <c r="CZ50" s="377"/>
      <c r="DA50" s="377"/>
      <c r="DB50" s="377"/>
      <c r="DC50" s="377"/>
      <c r="DD50" s="377"/>
    </row>
    <row r="51" spans="1:108" ht="15" customHeight="1">
      <c r="A51" s="35"/>
      <c r="B51" s="378" t="s">
        <v>76</v>
      </c>
      <c r="C51" s="378"/>
      <c r="D51" s="378"/>
      <c r="E51" s="378"/>
      <c r="F51" s="378"/>
      <c r="G51" s="378"/>
      <c r="H51" s="378"/>
      <c r="I51" s="378"/>
      <c r="J51" s="378"/>
      <c r="K51" s="378"/>
      <c r="L51" s="378"/>
      <c r="M51" s="378"/>
      <c r="N51" s="378"/>
      <c r="O51" s="378"/>
      <c r="P51" s="378"/>
      <c r="Q51" s="378"/>
      <c r="R51" s="378"/>
      <c r="S51" s="378"/>
      <c r="T51" s="378"/>
      <c r="U51" s="378"/>
      <c r="V51" s="378"/>
      <c r="W51" s="378"/>
      <c r="X51" s="378"/>
      <c r="Y51" s="378"/>
      <c r="Z51" s="378"/>
      <c r="AA51" s="378"/>
      <c r="AB51" s="378"/>
      <c r="AC51" s="378"/>
      <c r="AD51" s="378"/>
      <c r="AE51" s="378"/>
      <c r="AF51" s="378"/>
      <c r="AG51" s="378"/>
      <c r="AH51" s="378"/>
      <c r="AI51" s="378"/>
      <c r="AJ51" s="378"/>
      <c r="AK51" s="378"/>
      <c r="AL51" s="378"/>
      <c r="AM51" s="378"/>
      <c r="AN51" s="378"/>
      <c r="AO51" s="378"/>
      <c r="AP51" s="378"/>
      <c r="AQ51" s="378"/>
      <c r="AR51" s="378"/>
      <c r="AS51" s="378"/>
      <c r="AT51" s="378"/>
      <c r="AU51" s="378"/>
      <c r="AV51" s="378"/>
      <c r="AW51" s="378"/>
      <c r="AX51" s="378"/>
      <c r="AY51" s="378"/>
      <c r="AZ51" s="378"/>
      <c r="BA51" s="378"/>
      <c r="BB51" s="378"/>
      <c r="BC51" s="378"/>
      <c r="BD51" s="378"/>
      <c r="BE51" s="378"/>
      <c r="BF51" s="378"/>
      <c r="BG51" s="378"/>
      <c r="BH51" s="378"/>
      <c r="BI51" s="378"/>
      <c r="BJ51" s="378"/>
      <c r="BK51" s="378"/>
      <c r="BL51" s="378"/>
      <c r="BM51" s="378"/>
      <c r="BN51" s="378"/>
      <c r="BO51" s="378"/>
      <c r="BP51" s="378"/>
      <c r="BQ51" s="378"/>
      <c r="BR51" s="378"/>
      <c r="BS51" s="378"/>
      <c r="BT51" s="379"/>
      <c r="BU51" s="377" t="s">
        <v>316</v>
      </c>
      <c r="BV51" s="377"/>
      <c r="BW51" s="377"/>
      <c r="BX51" s="377"/>
      <c r="BY51" s="377"/>
      <c r="BZ51" s="377"/>
      <c r="CA51" s="377"/>
      <c r="CB51" s="377"/>
      <c r="CC51" s="377"/>
      <c r="CD51" s="377"/>
      <c r="CE51" s="377"/>
      <c r="CF51" s="377"/>
      <c r="CG51" s="377"/>
      <c r="CH51" s="377"/>
      <c r="CI51" s="377"/>
      <c r="CJ51" s="377"/>
      <c r="CK51" s="377"/>
      <c r="CL51" s="377"/>
      <c r="CM51" s="377"/>
      <c r="CN51" s="377"/>
      <c r="CO51" s="377"/>
      <c r="CP51" s="377"/>
      <c r="CQ51" s="377"/>
      <c r="CR51" s="377"/>
      <c r="CS51" s="377"/>
      <c r="CT51" s="377"/>
      <c r="CU51" s="377"/>
      <c r="CV51" s="377"/>
      <c r="CW51" s="377"/>
      <c r="CX51" s="377"/>
      <c r="CY51" s="377"/>
      <c r="CZ51" s="377"/>
      <c r="DA51" s="377"/>
      <c r="DB51" s="377"/>
      <c r="DC51" s="377"/>
      <c r="DD51" s="377"/>
    </row>
    <row r="52" spans="1:108" ht="15" customHeight="1">
      <c r="A52" s="35"/>
      <c r="B52" s="378" t="s">
        <v>77</v>
      </c>
      <c r="C52" s="378"/>
      <c r="D52" s="378"/>
      <c r="E52" s="378"/>
      <c r="F52" s="378"/>
      <c r="G52" s="378"/>
      <c r="H52" s="378"/>
      <c r="I52" s="378"/>
      <c r="J52" s="378"/>
      <c r="K52" s="378"/>
      <c r="L52" s="378"/>
      <c r="M52" s="378"/>
      <c r="N52" s="378"/>
      <c r="O52" s="378"/>
      <c r="P52" s="378"/>
      <c r="Q52" s="378"/>
      <c r="R52" s="378"/>
      <c r="S52" s="378"/>
      <c r="T52" s="378"/>
      <c r="U52" s="378"/>
      <c r="V52" s="378"/>
      <c r="W52" s="378"/>
      <c r="X52" s="378"/>
      <c r="Y52" s="378"/>
      <c r="Z52" s="378"/>
      <c r="AA52" s="378"/>
      <c r="AB52" s="378"/>
      <c r="AC52" s="378"/>
      <c r="AD52" s="378"/>
      <c r="AE52" s="378"/>
      <c r="AF52" s="378"/>
      <c r="AG52" s="378"/>
      <c r="AH52" s="378"/>
      <c r="AI52" s="378"/>
      <c r="AJ52" s="378"/>
      <c r="AK52" s="378"/>
      <c r="AL52" s="378"/>
      <c r="AM52" s="378"/>
      <c r="AN52" s="378"/>
      <c r="AO52" s="378"/>
      <c r="AP52" s="378"/>
      <c r="AQ52" s="378"/>
      <c r="AR52" s="378"/>
      <c r="AS52" s="378"/>
      <c r="AT52" s="378"/>
      <c r="AU52" s="378"/>
      <c r="AV52" s="378"/>
      <c r="AW52" s="378"/>
      <c r="AX52" s="378"/>
      <c r="AY52" s="378"/>
      <c r="AZ52" s="378"/>
      <c r="BA52" s="378"/>
      <c r="BB52" s="378"/>
      <c r="BC52" s="378"/>
      <c r="BD52" s="378"/>
      <c r="BE52" s="378"/>
      <c r="BF52" s="378"/>
      <c r="BG52" s="378"/>
      <c r="BH52" s="378"/>
      <c r="BI52" s="378"/>
      <c r="BJ52" s="378"/>
      <c r="BK52" s="378"/>
      <c r="BL52" s="378"/>
      <c r="BM52" s="378"/>
      <c r="BN52" s="378"/>
      <c r="BO52" s="378"/>
      <c r="BP52" s="378"/>
      <c r="BQ52" s="378"/>
      <c r="BR52" s="378"/>
      <c r="BS52" s="378"/>
      <c r="BT52" s="379"/>
      <c r="BU52" s="377"/>
      <c r="BV52" s="377"/>
      <c r="BW52" s="377"/>
      <c r="BX52" s="377"/>
      <c r="BY52" s="377"/>
      <c r="BZ52" s="377"/>
      <c r="CA52" s="377"/>
      <c r="CB52" s="377"/>
      <c r="CC52" s="377"/>
      <c r="CD52" s="377"/>
      <c r="CE52" s="377"/>
      <c r="CF52" s="377"/>
      <c r="CG52" s="377"/>
      <c r="CH52" s="377"/>
      <c r="CI52" s="377"/>
      <c r="CJ52" s="377"/>
      <c r="CK52" s="377"/>
      <c r="CL52" s="377"/>
      <c r="CM52" s="377"/>
      <c r="CN52" s="377"/>
      <c r="CO52" s="377"/>
      <c r="CP52" s="377"/>
      <c r="CQ52" s="377"/>
      <c r="CR52" s="377"/>
      <c r="CS52" s="377"/>
      <c r="CT52" s="377"/>
      <c r="CU52" s="377"/>
      <c r="CV52" s="377"/>
      <c r="CW52" s="377"/>
      <c r="CX52" s="377"/>
      <c r="CY52" s="377"/>
      <c r="CZ52" s="377"/>
      <c r="DA52" s="377"/>
      <c r="DB52" s="377"/>
      <c r="DC52" s="377"/>
      <c r="DD52" s="377"/>
    </row>
    <row r="53" spans="1:108" ht="15" customHeight="1">
      <c r="A53" s="35"/>
      <c r="B53" s="378" t="s">
        <v>78</v>
      </c>
      <c r="C53" s="378"/>
      <c r="D53" s="378"/>
      <c r="E53" s="378"/>
      <c r="F53" s="378"/>
      <c r="G53" s="378"/>
      <c r="H53" s="378"/>
      <c r="I53" s="378"/>
      <c r="J53" s="378"/>
      <c r="K53" s="378"/>
      <c r="L53" s="378"/>
      <c r="M53" s="378"/>
      <c r="N53" s="378"/>
      <c r="O53" s="378"/>
      <c r="P53" s="378"/>
      <c r="Q53" s="378"/>
      <c r="R53" s="378"/>
      <c r="S53" s="378"/>
      <c r="T53" s="378"/>
      <c r="U53" s="378"/>
      <c r="V53" s="378"/>
      <c r="W53" s="378"/>
      <c r="X53" s="378"/>
      <c r="Y53" s="378"/>
      <c r="Z53" s="378"/>
      <c r="AA53" s="378"/>
      <c r="AB53" s="378"/>
      <c r="AC53" s="378"/>
      <c r="AD53" s="378"/>
      <c r="AE53" s="378"/>
      <c r="AF53" s="378"/>
      <c r="AG53" s="378"/>
      <c r="AH53" s="378"/>
      <c r="AI53" s="378"/>
      <c r="AJ53" s="378"/>
      <c r="AK53" s="378"/>
      <c r="AL53" s="378"/>
      <c r="AM53" s="378"/>
      <c r="AN53" s="378"/>
      <c r="AO53" s="378"/>
      <c r="AP53" s="378"/>
      <c r="AQ53" s="378"/>
      <c r="AR53" s="378"/>
      <c r="AS53" s="378"/>
      <c r="AT53" s="378"/>
      <c r="AU53" s="378"/>
      <c r="AV53" s="378"/>
      <c r="AW53" s="378"/>
      <c r="AX53" s="378"/>
      <c r="AY53" s="378"/>
      <c r="AZ53" s="378"/>
      <c r="BA53" s="378"/>
      <c r="BB53" s="378"/>
      <c r="BC53" s="378"/>
      <c r="BD53" s="378"/>
      <c r="BE53" s="378"/>
      <c r="BF53" s="378"/>
      <c r="BG53" s="378"/>
      <c r="BH53" s="378"/>
      <c r="BI53" s="378"/>
      <c r="BJ53" s="378"/>
      <c r="BK53" s="378"/>
      <c r="BL53" s="378"/>
      <c r="BM53" s="378"/>
      <c r="BN53" s="378"/>
      <c r="BO53" s="378"/>
      <c r="BP53" s="378"/>
      <c r="BQ53" s="378"/>
      <c r="BR53" s="378"/>
      <c r="BS53" s="378"/>
      <c r="BT53" s="379"/>
      <c r="BU53" s="377" t="s">
        <v>317</v>
      </c>
      <c r="BV53" s="377"/>
      <c r="BW53" s="377"/>
      <c r="BX53" s="377"/>
      <c r="BY53" s="377"/>
      <c r="BZ53" s="377"/>
      <c r="CA53" s="377"/>
      <c r="CB53" s="377"/>
      <c r="CC53" s="377"/>
      <c r="CD53" s="377"/>
      <c r="CE53" s="377"/>
      <c r="CF53" s="377"/>
      <c r="CG53" s="377"/>
      <c r="CH53" s="377"/>
      <c r="CI53" s="377"/>
      <c r="CJ53" s="377"/>
      <c r="CK53" s="377"/>
      <c r="CL53" s="377"/>
      <c r="CM53" s="377"/>
      <c r="CN53" s="377"/>
      <c r="CO53" s="377"/>
      <c r="CP53" s="377"/>
      <c r="CQ53" s="377"/>
      <c r="CR53" s="377"/>
      <c r="CS53" s="377"/>
      <c r="CT53" s="377"/>
      <c r="CU53" s="377"/>
      <c r="CV53" s="377"/>
      <c r="CW53" s="377"/>
      <c r="CX53" s="377"/>
      <c r="CY53" s="377"/>
      <c r="CZ53" s="377"/>
      <c r="DA53" s="377"/>
      <c r="DB53" s="377"/>
      <c r="DC53" s="377"/>
      <c r="DD53" s="377"/>
    </row>
    <row r="54" spans="1:108" ht="15" customHeight="1">
      <c r="A54" s="35"/>
      <c r="B54" s="378" t="s">
        <v>79</v>
      </c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378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378"/>
      <c r="AD54" s="378"/>
      <c r="AE54" s="378"/>
      <c r="AF54" s="378"/>
      <c r="AG54" s="378"/>
      <c r="AH54" s="378"/>
      <c r="AI54" s="378"/>
      <c r="AJ54" s="378"/>
      <c r="AK54" s="378"/>
      <c r="AL54" s="378"/>
      <c r="AM54" s="378"/>
      <c r="AN54" s="378"/>
      <c r="AO54" s="378"/>
      <c r="AP54" s="378"/>
      <c r="AQ54" s="378"/>
      <c r="AR54" s="378"/>
      <c r="AS54" s="378"/>
      <c r="AT54" s="378"/>
      <c r="AU54" s="378"/>
      <c r="AV54" s="378"/>
      <c r="AW54" s="378"/>
      <c r="AX54" s="378"/>
      <c r="AY54" s="378"/>
      <c r="AZ54" s="378"/>
      <c r="BA54" s="378"/>
      <c r="BB54" s="378"/>
      <c r="BC54" s="378"/>
      <c r="BD54" s="378"/>
      <c r="BE54" s="378"/>
      <c r="BF54" s="378"/>
      <c r="BG54" s="378"/>
      <c r="BH54" s="378"/>
      <c r="BI54" s="378"/>
      <c r="BJ54" s="378"/>
      <c r="BK54" s="378"/>
      <c r="BL54" s="378"/>
      <c r="BM54" s="378"/>
      <c r="BN54" s="378"/>
      <c r="BO54" s="378"/>
      <c r="BP54" s="378"/>
      <c r="BQ54" s="378"/>
      <c r="BR54" s="378"/>
      <c r="BS54" s="378"/>
      <c r="BT54" s="379"/>
      <c r="BU54" s="377" t="s">
        <v>318</v>
      </c>
      <c r="BV54" s="377"/>
      <c r="BW54" s="377"/>
      <c r="BX54" s="377"/>
      <c r="BY54" s="377"/>
      <c r="BZ54" s="377"/>
      <c r="CA54" s="377"/>
      <c r="CB54" s="377"/>
      <c r="CC54" s="377"/>
      <c r="CD54" s="377"/>
      <c r="CE54" s="377"/>
      <c r="CF54" s="377"/>
      <c r="CG54" s="377"/>
      <c r="CH54" s="377"/>
      <c r="CI54" s="377"/>
      <c r="CJ54" s="377"/>
      <c r="CK54" s="377"/>
      <c r="CL54" s="377"/>
      <c r="CM54" s="377"/>
      <c r="CN54" s="377"/>
      <c r="CO54" s="377"/>
      <c r="CP54" s="377"/>
      <c r="CQ54" s="377"/>
      <c r="CR54" s="377"/>
      <c r="CS54" s="377"/>
      <c r="CT54" s="377"/>
      <c r="CU54" s="377"/>
      <c r="CV54" s="377"/>
      <c r="CW54" s="377"/>
      <c r="CX54" s="377"/>
      <c r="CY54" s="377"/>
      <c r="CZ54" s="377"/>
      <c r="DA54" s="377"/>
      <c r="DB54" s="377"/>
      <c r="DC54" s="377"/>
      <c r="DD54" s="377"/>
    </row>
    <row r="55" spans="1:108" ht="15" customHeight="1">
      <c r="A55" s="35"/>
      <c r="B55" s="378" t="s">
        <v>80</v>
      </c>
      <c r="C55" s="378"/>
      <c r="D55" s="378"/>
      <c r="E55" s="378"/>
      <c r="F55" s="378"/>
      <c r="G55" s="378"/>
      <c r="H55" s="378"/>
      <c r="I55" s="378"/>
      <c r="J55" s="378"/>
      <c r="K55" s="378"/>
      <c r="L55" s="378"/>
      <c r="M55" s="378"/>
      <c r="N55" s="378"/>
      <c r="O55" s="378"/>
      <c r="P55" s="378"/>
      <c r="Q55" s="378"/>
      <c r="R55" s="378"/>
      <c r="S55" s="378"/>
      <c r="T55" s="378"/>
      <c r="U55" s="378"/>
      <c r="V55" s="378"/>
      <c r="W55" s="378"/>
      <c r="X55" s="378"/>
      <c r="Y55" s="378"/>
      <c r="Z55" s="378"/>
      <c r="AA55" s="378"/>
      <c r="AB55" s="378"/>
      <c r="AC55" s="378"/>
      <c r="AD55" s="378"/>
      <c r="AE55" s="378"/>
      <c r="AF55" s="378"/>
      <c r="AG55" s="378"/>
      <c r="AH55" s="378"/>
      <c r="AI55" s="378"/>
      <c r="AJ55" s="378"/>
      <c r="AK55" s="378"/>
      <c r="AL55" s="378"/>
      <c r="AM55" s="378"/>
      <c r="AN55" s="378"/>
      <c r="AO55" s="378"/>
      <c r="AP55" s="378"/>
      <c r="AQ55" s="378"/>
      <c r="AR55" s="378"/>
      <c r="AS55" s="378"/>
      <c r="AT55" s="378"/>
      <c r="AU55" s="378"/>
      <c r="AV55" s="378"/>
      <c r="AW55" s="378"/>
      <c r="AX55" s="378"/>
      <c r="AY55" s="378"/>
      <c r="AZ55" s="378"/>
      <c r="BA55" s="378"/>
      <c r="BB55" s="378"/>
      <c r="BC55" s="378"/>
      <c r="BD55" s="378"/>
      <c r="BE55" s="378"/>
      <c r="BF55" s="378"/>
      <c r="BG55" s="378"/>
      <c r="BH55" s="378"/>
      <c r="BI55" s="378"/>
      <c r="BJ55" s="378"/>
      <c r="BK55" s="378"/>
      <c r="BL55" s="378"/>
      <c r="BM55" s="378"/>
      <c r="BN55" s="378"/>
      <c r="BO55" s="378"/>
      <c r="BP55" s="378"/>
      <c r="BQ55" s="378"/>
      <c r="BR55" s="378"/>
      <c r="BS55" s="378"/>
      <c r="BT55" s="379"/>
      <c r="BU55" s="377"/>
      <c r="BV55" s="377"/>
      <c r="BW55" s="377"/>
      <c r="BX55" s="377"/>
      <c r="BY55" s="377"/>
      <c r="BZ55" s="377"/>
      <c r="CA55" s="377"/>
      <c r="CB55" s="377"/>
      <c r="CC55" s="377"/>
      <c r="CD55" s="377"/>
      <c r="CE55" s="377"/>
      <c r="CF55" s="377"/>
      <c r="CG55" s="377"/>
      <c r="CH55" s="377"/>
      <c r="CI55" s="377"/>
      <c r="CJ55" s="377"/>
      <c r="CK55" s="377"/>
      <c r="CL55" s="377"/>
      <c r="CM55" s="377"/>
      <c r="CN55" s="377"/>
      <c r="CO55" s="377"/>
      <c r="CP55" s="377"/>
      <c r="CQ55" s="377"/>
      <c r="CR55" s="377"/>
      <c r="CS55" s="377"/>
      <c r="CT55" s="377"/>
      <c r="CU55" s="377"/>
      <c r="CV55" s="377"/>
      <c r="CW55" s="377"/>
      <c r="CX55" s="377"/>
      <c r="CY55" s="377"/>
      <c r="CZ55" s="377"/>
      <c r="DA55" s="377"/>
      <c r="DB55" s="377"/>
      <c r="DC55" s="377"/>
      <c r="DD55" s="377"/>
    </row>
    <row r="56" spans="1:108" ht="15" customHeight="1">
      <c r="A56" s="35"/>
      <c r="B56" s="378" t="s">
        <v>81</v>
      </c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  <c r="N56" s="378"/>
      <c r="O56" s="378"/>
      <c r="P56" s="378"/>
      <c r="Q56" s="378"/>
      <c r="R56" s="378"/>
      <c r="S56" s="378"/>
      <c r="T56" s="378"/>
      <c r="U56" s="378"/>
      <c r="V56" s="378"/>
      <c r="W56" s="378"/>
      <c r="X56" s="378"/>
      <c r="Y56" s="378"/>
      <c r="Z56" s="378"/>
      <c r="AA56" s="378"/>
      <c r="AB56" s="378"/>
      <c r="AC56" s="378"/>
      <c r="AD56" s="378"/>
      <c r="AE56" s="378"/>
      <c r="AF56" s="378"/>
      <c r="AG56" s="378"/>
      <c r="AH56" s="378"/>
      <c r="AI56" s="378"/>
      <c r="AJ56" s="378"/>
      <c r="AK56" s="378"/>
      <c r="AL56" s="378"/>
      <c r="AM56" s="378"/>
      <c r="AN56" s="378"/>
      <c r="AO56" s="378"/>
      <c r="AP56" s="378"/>
      <c r="AQ56" s="378"/>
      <c r="AR56" s="378"/>
      <c r="AS56" s="378"/>
      <c r="AT56" s="378"/>
      <c r="AU56" s="378"/>
      <c r="AV56" s="378"/>
      <c r="AW56" s="378"/>
      <c r="AX56" s="378"/>
      <c r="AY56" s="378"/>
      <c r="AZ56" s="378"/>
      <c r="BA56" s="378"/>
      <c r="BB56" s="378"/>
      <c r="BC56" s="378"/>
      <c r="BD56" s="378"/>
      <c r="BE56" s="378"/>
      <c r="BF56" s="378"/>
      <c r="BG56" s="378"/>
      <c r="BH56" s="378"/>
      <c r="BI56" s="378"/>
      <c r="BJ56" s="378"/>
      <c r="BK56" s="378"/>
      <c r="BL56" s="378"/>
      <c r="BM56" s="378"/>
      <c r="BN56" s="378"/>
      <c r="BO56" s="378"/>
      <c r="BP56" s="378"/>
      <c r="BQ56" s="378"/>
      <c r="BR56" s="378"/>
      <c r="BS56" s="378"/>
      <c r="BT56" s="379"/>
      <c r="BU56" s="377"/>
      <c r="BV56" s="377"/>
      <c r="BW56" s="377"/>
      <c r="BX56" s="377"/>
      <c r="BY56" s="377"/>
      <c r="BZ56" s="377"/>
      <c r="CA56" s="377"/>
      <c r="CB56" s="377"/>
      <c r="CC56" s="377"/>
      <c r="CD56" s="377"/>
      <c r="CE56" s="377"/>
      <c r="CF56" s="377"/>
      <c r="CG56" s="377"/>
      <c r="CH56" s="377"/>
      <c r="CI56" s="377"/>
      <c r="CJ56" s="377"/>
      <c r="CK56" s="377"/>
      <c r="CL56" s="377"/>
      <c r="CM56" s="377"/>
      <c r="CN56" s="377"/>
      <c r="CO56" s="377"/>
      <c r="CP56" s="377"/>
      <c r="CQ56" s="377"/>
      <c r="CR56" s="377"/>
      <c r="CS56" s="377"/>
      <c r="CT56" s="377"/>
      <c r="CU56" s="377"/>
      <c r="CV56" s="377"/>
      <c r="CW56" s="377"/>
      <c r="CX56" s="377"/>
      <c r="CY56" s="377"/>
      <c r="CZ56" s="377"/>
      <c r="DA56" s="377"/>
      <c r="DB56" s="377"/>
      <c r="DC56" s="377"/>
      <c r="DD56" s="377"/>
    </row>
    <row r="57" spans="1:108" ht="15" customHeight="1">
      <c r="A57" s="35"/>
      <c r="B57" s="378" t="s">
        <v>82</v>
      </c>
      <c r="C57" s="378"/>
      <c r="D57" s="378"/>
      <c r="E57" s="378"/>
      <c r="F57" s="378"/>
      <c r="G57" s="378"/>
      <c r="H57" s="378"/>
      <c r="I57" s="378"/>
      <c r="J57" s="378"/>
      <c r="K57" s="378"/>
      <c r="L57" s="378"/>
      <c r="M57" s="378"/>
      <c r="N57" s="378"/>
      <c r="O57" s="378"/>
      <c r="P57" s="378"/>
      <c r="Q57" s="378"/>
      <c r="R57" s="378"/>
      <c r="S57" s="378"/>
      <c r="T57" s="378"/>
      <c r="U57" s="378"/>
      <c r="V57" s="378"/>
      <c r="W57" s="378"/>
      <c r="X57" s="378"/>
      <c r="Y57" s="378"/>
      <c r="Z57" s="378"/>
      <c r="AA57" s="378"/>
      <c r="AB57" s="378"/>
      <c r="AC57" s="378"/>
      <c r="AD57" s="378"/>
      <c r="AE57" s="378"/>
      <c r="AF57" s="378"/>
      <c r="AG57" s="378"/>
      <c r="AH57" s="378"/>
      <c r="AI57" s="378"/>
      <c r="AJ57" s="378"/>
      <c r="AK57" s="378"/>
      <c r="AL57" s="378"/>
      <c r="AM57" s="378"/>
      <c r="AN57" s="378"/>
      <c r="AO57" s="378"/>
      <c r="AP57" s="378"/>
      <c r="AQ57" s="378"/>
      <c r="AR57" s="378"/>
      <c r="AS57" s="378"/>
      <c r="AT57" s="378"/>
      <c r="AU57" s="378"/>
      <c r="AV57" s="378"/>
      <c r="AW57" s="378"/>
      <c r="AX57" s="378"/>
      <c r="AY57" s="378"/>
      <c r="AZ57" s="378"/>
      <c r="BA57" s="378"/>
      <c r="BB57" s="378"/>
      <c r="BC57" s="378"/>
      <c r="BD57" s="378"/>
      <c r="BE57" s="378"/>
      <c r="BF57" s="378"/>
      <c r="BG57" s="378"/>
      <c r="BH57" s="378"/>
      <c r="BI57" s="378"/>
      <c r="BJ57" s="378"/>
      <c r="BK57" s="378"/>
      <c r="BL57" s="378"/>
      <c r="BM57" s="378"/>
      <c r="BN57" s="378"/>
      <c r="BO57" s="378"/>
      <c r="BP57" s="378"/>
      <c r="BQ57" s="378"/>
      <c r="BR57" s="378"/>
      <c r="BS57" s="378"/>
      <c r="BT57" s="379"/>
      <c r="BU57" s="377" t="s">
        <v>320</v>
      </c>
      <c r="BV57" s="377"/>
      <c r="BW57" s="377"/>
      <c r="BX57" s="377"/>
      <c r="BY57" s="377"/>
      <c r="BZ57" s="377"/>
      <c r="CA57" s="377"/>
      <c r="CB57" s="377"/>
      <c r="CC57" s="377"/>
      <c r="CD57" s="377"/>
      <c r="CE57" s="377"/>
      <c r="CF57" s="377"/>
      <c r="CG57" s="377"/>
      <c r="CH57" s="377"/>
      <c r="CI57" s="377"/>
      <c r="CJ57" s="377"/>
      <c r="CK57" s="377"/>
      <c r="CL57" s="377"/>
      <c r="CM57" s="377"/>
      <c r="CN57" s="377"/>
      <c r="CO57" s="377"/>
      <c r="CP57" s="377"/>
      <c r="CQ57" s="377"/>
      <c r="CR57" s="377"/>
      <c r="CS57" s="377"/>
      <c r="CT57" s="377"/>
      <c r="CU57" s="377"/>
      <c r="CV57" s="377"/>
      <c r="CW57" s="377"/>
      <c r="CX57" s="377"/>
      <c r="CY57" s="377"/>
      <c r="CZ57" s="377"/>
      <c r="DA57" s="377"/>
      <c r="DB57" s="377"/>
      <c r="DC57" s="377"/>
      <c r="DD57" s="377"/>
    </row>
    <row r="58" spans="1:108" ht="15" customHeight="1">
      <c r="A58" s="35"/>
      <c r="B58" s="378" t="s">
        <v>83</v>
      </c>
      <c r="C58" s="378"/>
      <c r="D58" s="378"/>
      <c r="E58" s="378"/>
      <c r="F58" s="378"/>
      <c r="G58" s="378"/>
      <c r="H58" s="378"/>
      <c r="I58" s="378"/>
      <c r="J58" s="378"/>
      <c r="K58" s="378"/>
      <c r="L58" s="378"/>
      <c r="M58" s="378"/>
      <c r="N58" s="378"/>
      <c r="O58" s="378"/>
      <c r="P58" s="378"/>
      <c r="Q58" s="378"/>
      <c r="R58" s="378"/>
      <c r="S58" s="378"/>
      <c r="T58" s="378"/>
      <c r="U58" s="378"/>
      <c r="V58" s="378"/>
      <c r="W58" s="378"/>
      <c r="X58" s="378"/>
      <c r="Y58" s="378"/>
      <c r="Z58" s="378"/>
      <c r="AA58" s="378"/>
      <c r="AB58" s="378"/>
      <c r="AC58" s="378"/>
      <c r="AD58" s="378"/>
      <c r="AE58" s="378"/>
      <c r="AF58" s="378"/>
      <c r="AG58" s="378"/>
      <c r="AH58" s="378"/>
      <c r="AI58" s="378"/>
      <c r="AJ58" s="378"/>
      <c r="AK58" s="378"/>
      <c r="AL58" s="378"/>
      <c r="AM58" s="378"/>
      <c r="AN58" s="378"/>
      <c r="AO58" s="378"/>
      <c r="AP58" s="378"/>
      <c r="AQ58" s="378"/>
      <c r="AR58" s="378"/>
      <c r="AS58" s="378"/>
      <c r="AT58" s="378"/>
      <c r="AU58" s="378"/>
      <c r="AV58" s="378"/>
      <c r="AW58" s="378"/>
      <c r="AX58" s="378"/>
      <c r="AY58" s="378"/>
      <c r="AZ58" s="378"/>
      <c r="BA58" s="378"/>
      <c r="BB58" s="378"/>
      <c r="BC58" s="378"/>
      <c r="BD58" s="378"/>
      <c r="BE58" s="378"/>
      <c r="BF58" s="378"/>
      <c r="BG58" s="378"/>
      <c r="BH58" s="378"/>
      <c r="BI58" s="378"/>
      <c r="BJ58" s="378"/>
      <c r="BK58" s="378"/>
      <c r="BL58" s="378"/>
      <c r="BM58" s="378"/>
      <c r="BN58" s="378"/>
      <c r="BO58" s="378"/>
      <c r="BP58" s="378"/>
      <c r="BQ58" s="378"/>
      <c r="BR58" s="378"/>
      <c r="BS58" s="378"/>
      <c r="BT58" s="379"/>
      <c r="BU58" s="377" t="s">
        <v>321</v>
      </c>
      <c r="BV58" s="377"/>
      <c r="BW58" s="377"/>
      <c r="BX58" s="377"/>
      <c r="BY58" s="377"/>
      <c r="BZ58" s="377"/>
      <c r="CA58" s="377"/>
      <c r="CB58" s="377"/>
      <c r="CC58" s="377"/>
      <c r="CD58" s="377"/>
      <c r="CE58" s="377"/>
      <c r="CF58" s="377"/>
      <c r="CG58" s="377"/>
      <c r="CH58" s="377"/>
      <c r="CI58" s="377"/>
      <c r="CJ58" s="377"/>
      <c r="CK58" s="377"/>
      <c r="CL58" s="377"/>
      <c r="CM58" s="377"/>
      <c r="CN58" s="377"/>
      <c r="CO58" s="377"/>
      <c r="CP58" s="377"/>
      <c r="CQ58" s="377"/>
      <c r="CR58" s="377"/>
      <c r="CS58" s="377"/>
      <c r="CT58" s="377"/>
      <c r="CU58" s="377"/>
      <c r="CV58" s="377"/>
      <c r="CW58" s="377"/>
      <c r="CX58" s="377"/>
      <c r="CY58" s="377"/>
      <c r="CZ58" s="377"/>
      <c r="DA58" s="377"/>
      <c r="DB58" s="377"/>
      <c r="DC58" s="377"/>
      <c r="DD58" s="377"/>
    </row>
    <row r="59" spans="1:108" ht="15" customHeight="1">
      <c r="A59" s="35"/>
      <c r="B59" s="378" t="s">
        <v>84</v>
      </c>
      <c r="C59" s="378"/>
      <c r="D59" s="378"/>
      <c r="E59" s="378"/>
      <c r="F59" s="378"/>
      <c r="G59" s="378"/>
      <c r="H59" s="378"/>
      <c r="I59" s="378"/>
      <c r="J59" s="378"/>
      <c r="K59" s="378"/>
      <c r="L59" s="378"/>
      <c r="M59" s="378"/>
      <c r="N59" s="378"/>
      <c r="O59" s="378"/>
      <c r="P59" s="378"/>
      <c r="Q59" s="378"/>
      <c r="R59" s="378"/>
      <c r="S59" s="378"/>
      <c r="T59" s="378"/>
      <c r="U59" s="378"/>
      <c r="V59" s="378"/>
      <c r="W59" s="378"/>
      <c r="X59" s="378"/>
      <c r="Y59" s="378"/>
      <c r="Z59" s="378"/>
      <c r="AA59" s="378"/>
      <c r="AB59" s="378"/>
      <c r="AC59" s="378"/>
      <c r="AD59" s="378"/>
      <c r="AE59" s="378"/>
      <c r="AF59" s="378"/>
      <c r="AG59" s="378"/>
      <c r="AH59" s="378"/>
      <c r="AI59" s="378"/>
      <c r="AJ59" s="378"/>
      <c r="AK59" s="378"/>
      <c r="AL59" s="378"/>
      <c r="AM59" s="378"/>
      <c r="AN59" s="378"/>
      <c r="AO59" s="378"/>
      <c r="AP59" s="378"/>
      <c r="AQ59" s="378"/>
      <c r="AR59" s="378"/>
      <c r="AS59" s="378"/>
      <c r="AT59" s="378"/>
      <c r="AU59" s="378"/>
      <c r="AV59" s="378"/>
      <c r="AW59" s="378"/>
      <c r="AX59" s="378"/>
      <c r="AY59" s="378"/>
      <c r="AZ59" s="378"/>
      <c r="BA59" s="378"/>
      <c r="BB59" s="378"/>
      <c r="BC59" s="378"/>
      <c r="BD59" s="378"/>
      <c r="BE59" s="378"/>
      <c r="BF59" s="378"/>
      <c r="BG59" s="378"/>
      <c r="BH59" s="378"/>
      <c r="BI59" s="378"/>
      <c r="BJ59" s="378"/>
      <c r="BK59" s="378"/>
      <c r="BL59" s="378"/>
      <c r="BM59" s="378"/>
      <c r="BN59" s="378"/>
      <c r="BO59" s="378"/>
      <c r="BP59" s="378"/>
      <c r="BQ59" s="378"/>
      <c r="BR59" s="378"/>
      <c r="BS59" s="378"/>
      <c r="BT59" s="379"/>
      <c r="BU59" s="377" t="s">
        <v>319</v>
      </c>
      <c r="BV59" s="377"/>
      <c r="BW59" s="377"/>
      <c r="BX59" s="377"/>
      <c r="BY59" s="377"/>
      <c r="BZ59" s="377"/>
      <c r="CA59" s="377"/>
      <c r="CB59" s="377"/>
      <c r="CC59" s="377"/>
      <c r="CD59" s="377"/>
      <c r="CE59" s="377"/>
      <c r="CF59" s="377"/>
      <c r="CG59" s="377"/>
      <c r="CH59" s="377"/>
      <c r="CI59" s="377"/>
      <c r="CJ59" s="377"/>
      <c r="CK59" s="377"/>
      <c r="CL59" s="377"/>
      <c r="CM59" s="377"/>
      <c r="CN59" s="377"/>
      <c r="CO59" s="377"/>
      <c r="CP59" s="377"/>
      <c r="CQ59" s="377"/>
      <c r="CR59" s="377"/>
      <c r="CS59" s="377"/>
      <c r="CT59" s="377"/>
      <c r="CU59" s="377"/>
      <c r="CV59" s="377"/>
      <c r="CW59" s="377"/>
      <c r="CX59" s="377"/>
      <c r="CY59" s="377"/>
      <c r="CZ59" s="377"/>
      <c r="DA59" s="377"/>
      <c r="DB59" s="377"/>
      <c r="DC59" s="377"/>
      <c r="DD59" s="377"/>
    </row>
    <row r="60" spans="1:108" ht="15" customHeight="1">
      <c r="A60" s="35"/>
      <c r="B60" s="378" t="s">
        <v>85</v>
      </c>
      <c r="C60" s="378"/>
      <c r="D60" s="378"/>
      <c r="E60" s="378"/>
      <c r="F60" s="378"/>
      <c r="G60" s="378"/>
      <c r="H60" s="378"/>
      <c r="I60" s="378"/>
      <c r="J60" s="378"/>
      <c r="K60" s="378"/>
      <c r="L60" s="378"/>
      <c r="M60" s="378"/>
      <c r="N60" s="378"/>
      <c r="O60" s="378"/>
      <c r="P60" s="378"/>
      <c r="Q60" s="378"/>
      <c r="R60" s="378"/>
      <c r="S60" s="378"/>
      <c r="T60" s="378"/>
      <c r="U60" s="378"/>
      <c r="V60" s="378"/>
      <c r="W60" s="378"/>
      <c r="X60" s="378"/>
      <c r="Y60" s="378"/>
      <c r="Z60" s="378"/>
      <c r="AA60" s="378"/>
      <c r="AB60" s="378"/>
      <c r="AC60" s="378"/>
      <c r="AD60" s="378"/>
      <c r="AE60" s="378"/>
      <c r="AF60" s="378"/>
      <c r="AG60" s="378"/>
      <c r="AH60" s="378"/>
      <c r="AI60" s="378"/>
      <c r="AJ60" s="378"/>
      <c r="AK60" s="378"/>
      <c r="AL60" s="378"/>
      <c r="AM60" s="378"/>
      <c r="AN60" s="378"/>
      <c r="AO60" s="378"/>
      <c r="AP60" s="378"/>
      <c r="AQ60" s="378"/>
      <c r="AR60" s="378"/>
      <c r="AS60" s="378"/>
      <c r="AT60" s="378"/>
      <c r="AU60" s="378"/>
      <c r="AV60" s="378"/>
      <c r="AW60" s="378"/>
      <c r="AX60" s="378"/>
      <c r="AY60" s="378"/>
      <c r="AZ60" s="378"/>
      <c r="BA60" s="378"/>
      <c r="BB60" s="378"/>
      <c r="BC60" s="378"/>
      <c r="BD60" s="378"/>
      <c r="BE60" s="378"/>
      <c r="BF60" s="378"/>
      <c r="BG60" s="378"/>
      <c r="BH60" s="378"/>
      <c r="BI60" s="378"/>
      <c r="BJ60" s="378"/>
      <c r="BK60" s="378"/>
      <c r="BL60" s="378"/>
      <c r="BM60" s="378"/>
      <c r="BN60" s="378"/>
      <c r="BO60" s="378"/>
      <c r="BP60" s="378"/>
      <c r="BQ60" s="378"/>
      <c r="BR60" s="378"/>
      <c r="BS60" s="378"/>
      <c r="BT60" s="379"/>
      <c r="BU60" s="377" t="s">
        <v>322</v>
      </c>
      <c r="BV60" s="377"/>
      <c r="BW60" s="377"/>
      <c r="BX60" s="377"/>
      <c r="BY60" s="377"/>
      <c r="BZ60" s="377"/>
      <c r="CA60" s="377"/>
      <c r="CB60" s="377"/>
      <c r="CC60" s="377"/>
      <c r="CD60" s="377"/>
      <c r="CE60" s="377"/>
      <c r="CF60" s="377"/>
      <c r="CG60" s="377"/>
      <c r="CH60" s="377"/>
      <c r="CI60" s="377"/>
      <c r="CJ60" s="377"/>
      <c r="CK60" s="377"/>
      <c r="CL60" s="377"/>
      <c r="CM60" s="377"/>
      <c r="CN60" s="377"/>
      <c r="CO60" s="377"/>
      <c r="CP60" s="377"/>
      <c r="CQ60" s="377"/>
      <c r="CR60" s="377"/>
      <c r="CS60" s="377"/>
      <c r="CT60" s="377"/>
      <c r="CU60" s="377"/>
      <c r="CV60" s="377"/>
      <c r="CW60" s="377"/>
      <c r="CX60" s="377"/>
      <c r="CY60" s="377"/>
      <c r="CZ60" s="377"/>
      <c r="DA60" s="377"/>
      <c r="DB60" s="377"/>
      <c r="DC60" s="377"/>
      <c r="DD60" s="377"/>
    </row>
    <row r="61" spans="1:108" ht="15" customHeight="1">
      <c r="A61" s="35"/>
      <c r="B61" s="378" t="s">
        <v>86</v>
      </c>
      <c r="C61" s="378"/>
      <c r="D61" s="378"/>
      <c r="E61" s="378"/>
      <c r="F61" s="378"/>
      <c r="G61" s="378"/>
      <c r="H61" s="378"/>
      <c r="I61" s="378"/>
      <c r="J61" s="378"/>
      <c r="K61" s="378"/>
      <c r="L61" s="378"/>
      <c r="M61" s="378"/>
      <c r="N61" s="378"/>
      <c r="O61" s="378"/>
      <c r="P61" s="378"/>
      <c r="Q61" s="378"/>
      <c r="R61" s="378"/>
      <c r="S61" s="378"/>
      <c r="T61" s="378"/>
      <c r="U61" s="378"/>
      <c r="V61" s="378"/>
      <c r="W61" s="378"/>
      <c r="X61" s="378"/>
      <c r="Y61" s="378"/>
      <c r="Z61" s="378"/>
      <c r="AA61" s="378"/>
      <c r="AB61" s="378"/>
      <c r="AC61" s="378"/>
      <c r="AD61" s="378"/>
      <c r="AE61" s="378"/>
      <c r="AF61" s="378"/>
      <c r="AG61" s="378"/>
      <c r="AH61" s="378"/>
      <c r="AI61" s="378"/>
      <c r="AJ61" s="378"/>
      <c r="AK61" s="378"/>
      <c r="AL61" s="378"/>
      <c r="AM61" s="378"/>
      <c r="AN61" s="378"/>
      <c r="AO61" s="378"/>
      <c r="AP61" s="378"/>
      <c r="AQ61" s="378"/>
      <c r="AR61" s="378"/>
      <c r="AS61" s="378"/>
      <c r="AT61" s="378"/>
      <c r="AU61" s="378"/>
      <c r="AV61" s="378"/>
      <c r="AW61" s="378"/>
      <c r="AX61" s="378"/>
      <c r="AY61" s="378"/>
      <c r="AZ61" s="378"/>
      <c r="BA61" s="378"/>
      <c r="BB61" s="378"/>
      <c r="BC61" s="378"/>
      <c r="BD61" s="378"/>
      <c r="BE61" s="378"/>
      <c r="BF61" s="378"/>
      <c r="BG61" s="378"/>
      <c r="BH61" s="378"/>
      <c r="BI61" s="378"/>
      <c r="BJ61" s="378"/>
      <c r="BK61" s="378"/>
      <c r="BL61" s="378"/>
      <c r="BM61" s="378"/>
      <c r="BN61" s="378"/>
      <c r="BO61" s="378"/>
      <c r="BP61" s="378"/>
      <c r="BQ61" s="378"/>
      <c r="BR61" s="378"/>
      <c r="BS61" s="378"/>
      <c r="BT61" s="379"/>
      <c r="BU61" s="377"/>
      <c r="BV61" s="377"/>
      <c r="BW61" s="377"/>
      <c r="BX61" s="377"/>
      <c r="BY61" s="377"/>
      <c r="BZ61" s="377"/>
      <c r="CA61" s="377"/>
      <c r="CB61" s="377"/>
      <c r="CC61" s="377"/>
      <c r="CD61" s="377"/>
      <c r="CE61" s="377"/>
      <c r="CF61" s="377"/>
      <c r="CG61" s="377"/>
      <c r="CH61" s="377"/>
      <c r="CI61" s="377"/>
      <c r="CJ61" s="377"/>
      <c r="CK61" s="377"/>
      <c r="CL61" s="377"/>
      <c r="CM61" s="377"/>
      <c r="CN61" s="377"/>
      <c r="CO61" s="377"/>
      <c r="CP61" s="377"/>
      <c r="CQ61" s="377"/>
      <c r="CR61" s="377"/>
      <c r="CS61" s="377"/>
      <c r="CT61" s="377"/>
      <c r="CU61" s="377"/>
      <c r="CV61" s="377"/>
      <c r="CW61" s="377"/>
      <c r="CX61" s="377"/>
      <c r="CY61" s="377"/>
      <c r="CZ61" s="377"/>
      <c r="DA61" s="377"/>
      <c r="DB61" s="377"/>
      <c r="DC61" s="377"/>
      <c r="DD61" s="377"/>
    </row>
    <row r="62" spans="1:108" ht="45" customHeight="1">
      <c r="A62" s="35"/>
      <c r="B62" s="378" t="s">
        <v>87</v>
      </c>
      <c r="C62" s="378"/>
      <c r="D62" s="378"/>
      <c r="E62" s="378"/>
      <c r="F62" s="378"/>
      <c r="G62" s="378"/>
      <c r="H62" s="378"/>
      <c r="I62" s="378"/>
      <c r="J62" s="378"/>
      <c r="K62" s="378"/>
      <c r="L62" s="378"/>
      <c r="M62" s="378"/>
      <c r="N62" s="378"/>
      <c r="O62" s="378"/>
      <c r="P62" s="378"/>
      <c r="Q62" s="378"/>
      <c r="R62" s="378"/>
      <c r="S62" s="378"/>
      <c r="T62" s="378"/>
      <c r="U62" s="378"/>
      <c r="V62" s="378"/>
      <c r="W62" s="378"/>
      <c r="X62" s="378"/>
      <c r="Y62" s="378"/>
      <c r="Z62" s="378"/>
      <c r="AA62" s="378"/>
      <c r="AB62" s="378"/>
      <c r="AC62" s="378"/>
      <c r="AD62" s="378"/>
      <c r="AE62" s="378"/>
      <c r="AF62" s="378"/>
      <c r="AG62" s="378"/>
      <c r="AH62" s="378"/>
      <c r="AI62" s="378"/>
      <c r="AJ62" s="378"/>
      <c r="AK62" s="378"/>
      <c r="AL62" s="378"/>
      <c r="AM62" s="378"/>
      <c r="AN62" s="378"/>
      <c r="AO62" s="378"/>
      <c r="AP62" s="378"/>
      <c r="AQ62" s="378"/>
      <c r="AR62" s="378"/>
      <c r="AS62" s="378"/>
      <c r="AT62" s="378"/>
      <c r="AU62" s="378"/>
      <c r="AV62" s="378"/>
      <c r="AW62" s="378"/>
      <c r="AX62" s="378"/>
      <c r="AY62" s="378"/>
      <c r="AZ62" s="378"/>
      <c r="BA62" s="378"/>
      <c r="BB62" s="378"/>
      <c r="BC62" s="378"/>
      <c r="BD62" s="378"/>
      <c r="BE62" s="378"/>
      <c r="BF62" s="378"/>
      <c r="BG62" s="378"/>
      <c r="BH62" s="378"/>
      <c r="BI62" s="378"/>
      <c r="BJ62" s="378"/>
      <c r="BK62" s="378"/>
      <c r="BL62" s="378"/>
      <c r="BM62" s="378"/>
      <c r="BN62" s="378"/>
      <c r="BO62" s="378"/>
      <c r="BP62" s="378"/>
      <c r="BQ62" s="378"/>
      <c r="BR62" s="378"/>
      <c r="BS62" s="378"/>
      <c r="BT62" s="379"/>
      <c r="BU62" s="377" t="s">
        <v>327</v>
      </c>
      <c r="BV62" s="377"/>
      <c r="BW62" s="377"/>
      <c r="BX62" s="377"/>
      <c r="BY62" s="377"/>
      <c r="BZ62" s="377"/>
      <c r="CA62" s="377"/>
      <c r="CB62" s="377"/>
      <c r="CC62" s="377"/>
      <c r="CD62" s="377"/>
      <c r="CE62" s="377"/>
      <c r="CF62" s="377"/>
      <c r="CG62" s="377"/>
      <c r="CH62" s="377"/>
      <c r="CI62" s="377"/>
      <c r="CJ62" s="377"/>
      <c r="CK62" s="377"/>
      <c r="CL62" s="377"/>
      <c r="CM62" s="377"/>
      <c r="CN62" s="377"/>
      <c r="CO62" s="377"/>
      <c r="CP62" s="377"/>
      <c r="CQ62" s="377"/>
      <c r="CR62" s="377"/>
      <c r="CS62" s="377"/>
      <c r="CT62" s="377"/>
      <c r="CU62" s="377"/>
      <c r="CV62" s="377"/>
      <c r="CW62" s="377"/>
      <c r="CX62" s="377"/>
      <c r="CY62" s="377"/>
      <c r="CZ62" s="377"/>
      <c r="DA62" s="377"/>
      <c r="DB62" s="377"/>
      <c r="DC62" s="377"/>
      <c r="DD62" s="377"/>
    </row>
    <row r="63" spans="1:108" ht="15" customHeight="1">
      <c r="A63" s="40"/>
      <c r="B63" s="380" t="s">
        <v>5</v>
      </c>
      <c r="C63" s="380"/>
      <c r="D63" s="380"/>
      <c r="E63" s="380"/>
      <c r="F63" s="380"/>
      <c r="G63" s="380"/>
      <c r="H63" s="380"/>
      <c r="I63" s="380"/>
      <c r="J63" s="380"/>
      <c r="K63" s="380"/>
      <c r="L63" s="380"/>
      <c r="M63" s="380"/>
      <c r="N63" s="380"/>
      <c r="O63" s="380"/>
      <c r="P63" s="380"/>
      <c r="Q63" s="380"/>
      <c r="R63" s="380"/>
      <c r="S63" s="380"/>
      <c r="T63" s="380"/>
      <c r="U63" s="380"/>
      <c r="V63" s="380"/>
      <c r="W63" s="380"/>
      <c r="X63" s="380"/>
      <c r="Y63" s="380"/>
      <c r="Z63" s="380"/>
      <c r="AA63" s="380"/>
      <c r="AB63" s="380"/>
      <c r="AC63" s="380"/>
      <c r="AD63" s="380"/>
      <c r="AE63" s="380"/>
      <c r="AF63" s="380"/>
      <c r="AG63" s="380"/>
      <c r="AH63" s="380"/>
      <c r="AI63" s="380"/>
      <c r="AJ63" s="380"/>
      <c r="AK63" s="380"/>
      <c r="AL63" s="380"/>
      <c r="AM63" s="380"/>
      <c r="AN63" s="380"/>
      <c r="AO63" s="380"/>
      <c r="AP63" s="380"/>
      <c r="AQ63" s="380"/>
      <c r="AR63" s="380"/>
      <c r="AS63" s="380"/>
      <c r="AT63" s="380"/>
      <c r="AU63" s="380"/>
      <c r="AV63" s="380"/>
      <c r="AW63" s="380"/>
      <c r="AX63" s="380"/>
      <c r="AY63" s="380"/>
      <c r="AZ63" s="380"/>
      <c r="BA63" s="380"/>
      <c r="BB63" s="380"/>
      <c r="BC63" s="380"/>
      <c r="BD63" s="380"/>
      <c r="BE63" s="380"/>
      <c r="BF63" s="380"/>
      <c r="BG63" s="380"/>
      <c r="BH63" s="380"/>
      <c r="BI63" s="380"/>
      <c r="BJ63" s="380"/>
      <c r="BK63" s="380"/>
      <c r="BL63" s="380"/>
      <c r="BM63" s="380"/>
      <c r="BN63" s="380"/>
      <c r="BO63" s="380"/>
      <c r="BP63" s="380"/>
      <c r="BQ63" s="380"/>
      <c r="BR63" s="380"/>
      <c r="BS63" s="380"/>
      <c r="BT63" s="381"/>
      <c r="BU63" s="377"/>
      <c r="BV63" s="377"/>
      <c r="BW63" s="377"/>
      <c r="BX63" s="377"/>
      <c r="BY63" s="377"/>
      <c r="BZ63" s="377"/>
      <c r="CA63" s="377"/>
      <c r="CB63" s="377"/>
      <c r="CC63" s="377"/>
      <c r="CD63" s="377"/>
      <c r="CE63" s="377"/>
      <c r="CF63" s="377"/>
      <c r="CG63" s="377"/>
      <c r="CH63" s="377"/>
      <c r="CI63" s="377"/>
      <c r="CJ63" s="377"/>
      <c r="CK63" s="377"/>
      <c r="CL63" s="377"/>
      <c r="CM63" s="377"/>
      <c r="CN63" s="377"/>
      <c r="CO63" s="377"/>
      <c r="CP63" s="377"/>
      <c r="CQ63" s="377"/>
      <c r="CR63" s="377"/>
      <c r="CS63" s="377"/>
      <c r="CT63" s="377"/>
      <c r="CU63" s="377"/>
      <c r="CV63" s="377"/>
      <c r="CW63" s="377"/>
      <c r="CX63" s="377"/>
      <c r="CY63" s="377"/>
      <c r="CZ63" s="377"/>
      <c r="DA63" s="377"/>
      <c r="DB63" s="377"/>
      <c r="DC63" s="377"/>
      <c r="DD63" s="377"/>
    </row>
    <row r="64" spans="1:108" ht="15" customHeight="1">
      <c r="A64" s="35"/>
      <c r="B64" s="378" t="s">
        <v>88</v>
      </c>
      <c r="C64" s="378"/>
      <c r="D64" s="378"/>
      <c r="E64" s="378"/>
      <c r="F64" s="378"/>
      <c r="G64" s="378"/>
      <c r="H64" s="378"/>
      <c r="I64" s="378"/>
      <c r="J64" s="378"/>
      <c r="K64" s="378"/>
      <c r="L64" s="378"/>
      <c r="M64" s="378"/>
      <c r="N64" s="378"/>
      <c r="O64" s="378"/>
      <c r="P64" s="378"/>
      <c r="Q64" s="378"/>
      <c r="R64" s="378"/>
      <c r="S64" s="378"/>
      <c r="T64" s="378"/>
      <c r="U64" s="378"/>
      <c r="V64" s="378"/>
      <c r="W64" s="378"/>
      <c r="X64" s="378"/>
      <c r="Y64" s="378"/>
      <c r="Z64" s="378"/>
      <c r="AA64" s="378"/>
      <c r="AB64" s="378"/>
      <c r="AC64" s="378"/>
      <c r="AD64" s="378"/>
      <c r="AE64" s="378"/>
      <c r="AF64" s="378"/>
      <c r="AG64" s="378"/>
      <c r="AH64" s="378"/>
      <c r="AI64" s="378"/>
      <c r="AJ64" s="378"/>
      <c r="AK64" s="378"/>
      <c r="AL64" s="378"/>
      <c r="AM64" s="378"/>
      <c r="AN64" s="378"/>
      <c r="AO64" s="378"/>
      <c r="AP64" s="378"/>
      <c r="AQ64" s="378"/>
      <c r="AR64" s="378"/>
      <c r="AS64" s="378"/>
      <c r="AT64" s="378"/>
      <c r="AU64" s="378"/>
      <c r="AV64" s="378"/>
      <c r="AW64" s="378"/>
      <c r="AX64" s="378"/>
      <c r="AY64" s="378"/>
      <c r="AZ64" s="378"/>
      <c r="BA64" s="378"/>
      <c r="BB64" s="378"/>
      <c r="BC64" s="378"/>
      <c r="BD64" s="378"/>
      <c r="BE64" s="378"/>
      <c r="BF64" s="378"/>
      <c r="BG64" s="378"/>
      <c r="BH64" s="378"/>
      <c r="BI64" s="378"/>
      <c r="BJ64" s="378"/>
      <c r="BK64" s="378"/>
      <c r="BL64" s="378"/>
      <c r="BM64" s="378"/>
      <c r="BN64" s="378"/>
      <c r="BO64" s="378"/>
      <c r="BP64" s="378"/>
      <c r="BQ64" s="378"/>
      <c r="BR64" s="378"/>
      <c r="BS64" s="378"/>
      <c r="BT64" s="379"/>
      <c r="BU64" s="377"/>
      <c r="BV64" s="377"/>
      <c r="BW64" s="377"/>
      <c r="BX64" s="377"/>
      <c r="BY64" s="377"/>
      <c r="BZ64" s="377"/>
      <c r="CA64" s="377"/>
      <c r="CB64" s="377"/>
      <c r="CC64" s="377"/>
      <c r="CD64" s="377"/>
      <c r="CE64" s="377"/>
      <c r="CF64" s="377"/>
      <c r="CG64" s="377"/>
      <c r="CH64" s="377"/>
      <c r="CI64" s="377"/>
      <c r="CJ64" s="377"/>
      <c r="CK64" s="377"/>
      <c r="CL64" s="377"/>
      <c r="CM64" s="377"/>
      <c r="CN64" s="377"/>
      <c r="CO64" s="377"/>
      <c r="CP64" s="377"/>
      <c r="CQ64" s="377"/>
      <c r="CR64" s="377"/>
      <c r="CS64" s="377"/>
      <c r="CT64" s="377"/>
      <c r="CU64" s="377"/>
      <c r="CV64" s="377"/>
      <c r="CW64" s="377"/>
      <c r="CX64" s="377"/>
      <c r="CY64" s="377"/>
      <c r="CZ64" s="377"/>
      <c r="DA64" s="377"/>
      <c r="DB64" s="377"/>
      <c r="DC64" s="377"/>
      <c r="DD64" s="377"/>
    </row>
    <row r="65" spans="1:108" ht="15" customHeight="1">
      <c r="A65" s="35"/>
      <c r="B65" s="378" t="s">
        <v>89</v>
      </c>
      <c r="C65" s="378"/>
      <c r="D65" s="378"/>
      <c r="E65" s="378"/>
      <c r="F65" s="378"/>
      <c r="G65" s="378"/>
      <c r="H65" s="378"/>
      <c r="I65" s="378"/>
      <c r="J65" s="378"/>
      <c r="K65" s="378"/>
      <c r="L65" s="378"/>
      <c r="M65" s="378"/>
      <c r="N65" s="378"/>
      <c r="O65" s="378"/>
      <c r="P65" s="378"/>
      <c r="Q65" s="378"/>
      <c r="R65" s="378"/>
      <c r="S65" s="378"/>
      <c r="T65" s="378"/>
      <c r="U65" s="378"/>
      <c r="V65" s="378"/>
      <c r="W65" s="378"/>
      <c r="X65" s="378"/>
      <c r="Y65" s="378"/>
      <c r="Z65" s="378"/>
      <c r="AA65" s="378"/>
      <c r="AB65" s="378"/>
      <c r="AC65" s="378"/>
      <c r="AD65" s="378"/>
      <c r="AE65" s="378"/>
      <c r="AF65" s="378"/>
      <c r="AG65" s="378"/>
      <c r="AH65" s="378"/>
      <c r="AI65" s="378"/>
      <c r="AJ65" s="378"/>
      <c r="AK65" s="378"/>
      <c r="AL65" s="378"/>
      <c r="AM65" s="378"/>
      <c r="AN65" s="378"/>
      <c r="AO65" s="378"/>
      <c r="AP65" s="378"/>
      <c r="AQ65" s="378"/>
      <c r="AR65" s="378"/>
      <c r="AS65" s="378"/>
      <c r="AT65" s="378"/>
      <c r="AU65" s="378"/>
      <c r="AV65" s="378"/>
      <c r="AW65" s="378"/>
      <c r="AX65" s="378"/>
      <c r="AY65" s="378"/>
      <c r="AZ65" s="378"/>
      <c r="BA65" s="378"/>
      <c r="BB65" s="378"/>
      <c r="BC65" s="378"/>
      <c r="BD65" s="378"/>
      <c r="BE65" s="378"/>
      <c r="BF65" s="378"/>
      <c r="BG65" s="378"/>
      <c r="BH65" s="378"/>
      <c r="BI65" s="378"/>
      <c r="BJ65" s="378"/>
      <c r="BK65" s="378"/>
      <c r="BL65" s="378"/>
      <c r="BM65" s="378"/>
      <c r="BN65" s="378"/>
      <c r="BO65" s="378"/>
      <c r="BP65" s="378"/>
      <c r="BQ65" s="378"/>
      <c r="BR65" s="378"/>
      <c r="BS65" s="378"/>
      <c r="BT65" s="379"/>
      <c r="BU65" s="377"/>
      <c r="BV65" s="377"/>
      <c r="BW65" s="377"/>
      <c r="BX65" s="377"/>
      <c r="BY65" s="377"/>
      <c r="BZ65" s="377"/>
      <c r="CA65" s="377"/>
      <c r="CB65" s="377"/>
      <c r="CC65" s="377"/>
      <c r="CD65" s="377"/>
      <c r="CE65" s="377"/>
      <c r="CF65" s="377"/>
      <c r="CG65" s="377"/>
      <c r="CH65" s="377"/>
      <c r="CI65" s="377"/>
      <c r="CJ65" s="377"/>
      <c r="CK65" s="377"/>
      <c r="CL65" s="377"/>
      <c r="CM65" s="377"/>
      <c r="CN65" s="377"/>
      <c r="CO65" s="377"/>
      <c r="CP65" s="377"/>
      <c r="CQ65" s="377"/>
      <c r="CR65" s="377"/>
      <c r="CS65" s="377"/>
      <c r="CT65" s="377"/>
      <c r="CU65" s="377"/>
      <c r="CV65" s="377"/>
      <c r="CW65" s="377"/>
      <c r="CX65" s="377"/>
      <c r="CY65" s="377"/>
      <c r="CZ65" s="377"/>
      <c r="DA65" s="377"/>
      <c r="DB65" s="377"/>
      <c r="DC65" s="377"/>
      <c r="DD65" s="377"/>
    </row>
    <row r="66" spans="1:108" ht="15" customHeight="1">
      <c r="A66" s="35"/>
      <c r="B66" s="378" t="s">
        <v>90</v>
      </c>
      <c r="C66" s="378"/>
      <c r="D66" s="378"/>
      <c r="E66" s="378"/>
      <c r="F66" s="378"/>
      <c r="G66" s="378"/>
      <c r="H66" s="378"/>
      <c r="I66" s="378"/>
      <c r="J66" s="378"/>
      <c r="K66" s="378"/>
      <c r="L66" s="378"/>
      <c r="M66" s="378"/>
      <c r="N66" s="378"/>
      <c r="O66" s="378"/>
      <c r="P66" s="378"/>
      <c r="Q66" s="378"/>
      <c r="R66" s="378"/>
      <c r="S66" s="378"/>
      <c r="T66" s="378"/>
      <c r="U66" s="378"/>
      <c r="V66" s="378"/>
      <c r="W66" s="378"/>
      <c r="X66" s="378"/>
      <c r="Y66" s="378"/>
      <c r="Z66" s="378"/>
      <c r="AA66" s="378"/>
      <c r="AB66" s="378"/>
      <c r="AC66" s="378"/>
      <c r="AD66" s="378"/>
      <c r="AE66" s="378"/>
      <c r="AF66" s="378"/>
      <c r="AG66" s="378"/>
      <c r="AH66" s="378"/>
      <c r="AI66" s="378"/>
      <c r="AJ66" s="378"/>
      <c r="AK66" s="378"/>
      <c r="AL66" s="378"/>
      <c r="AM66" s="378"/>
      <c r="AN66" s="378"/>
      <c r="AO66" s="378"/>
      <c r="AP66" s="378"/>
      <c r="AQ66" s="378"/>
      <c r="AR66" s="378"/>
      <c r="AS66" s="378"/>
      <c r="AT66" s="378"/>
      <c r="AU66" s="378"/>
      <c r="AV66" s="378"/>
      <c r="AW66" s="378"/>
      <c r="AX66" s="378"/>
      <c r="AY66" s="378"/>
      <c r="AZ66" s="378"/>
      <c r="BA66" s="378"/>
      <c r="BB66" s="378"/>
      <c r="BC66" s="378"/>
      <c r="BD66" s="378"/>
      <c r="BE66" s="378"/>
      <c r="BF66" s="378"/>
      <c r="BG66" s="378"/>
      <c r="BH66" s="378"/>
      <c r="BI66" s="378"/>
      <c r="BJ66" s="378"/>
      <c r="BK66" s="378"/>
      <c r="BL66" s="378"/>
      <c r="BM66" s="378"/>
      <c r="BN66" s="378"/>
      <c r="BO66" s="378"/>
      <c r="BP66" s="378"/>
      <c r="BQ66" s="378"/>
      <c r="BR66" s="378"/>
      <c r="BS66" s="378"/>
      <c r="BT66" s="379"/>
      <c r="BU66" s="377"/>
      <c r="BV66" s="377"/>
      <c r="BW66" s="377"/>
      <c r="BX66" s="377"/>
      <c r="BY66" s="377"/>
      <c r="BZ66" s="377"/>
      <c r="CA66" s="377"/>
      <c r="CB66" s="377"/>
      <c r="CC66" s="377"/>
      <c r="CD66" s="377"/>
      <c r="CE66" s="377"/>
      <c r="CF66" s="377"/>
      <c r="CG66" s="377"/>
      <c r="CH66" s="377"/>
      <c r="CI66" s="377"/>
      <c r="CJ66" s="377"/>
      <c r="CK66" s="377"/>
      <c r="CL66" s="377"/>
      <c r="CM66" s="377"/>
      <c r="CN66" s="377"/>
      <c r="CO66" s="377"/>
      <c r="CP66" s="377"/>
      <c r="CQ66" s="377"/>
      <c r="CR66" s="377"/>
      <c r="CS66" s="377"/>
      <c r="CT66" s="377"/>
      <c r="CU66" s="377"/>
      <c r="CV66" s="377"/>
      <c r="CW66" s="377"/>
      <c r="CX66" s="377"/>
      <c r="CY66" s="377"/>
      <c r="CZ66" s="377"/>
      <c r="DA66" s="377"/>
      <c r="DB66" s="377"/>
      <c r="DC66" s="377"/>
      <c r="DD66" s="377"/>
    </row>
    <row r="67" spans="1:108" ht="15" customHeight="1">
      <c r="A67" s="35"/>
      <c r="B67" s="378" t="s">
        <v>91</v>
      </c>
      <c r="C67" s="378"/>
      <c r="D67" s="378"/>
      <c r="E67" s="378"/>
      <c r="F67" s="378"/>
      <c r="G67" s="378"/>
      <c r="H67" s="378"/>
      <c r="I67" s="378"/>
      <c r="J67" s="378"/>
      <c r="K67" s="378"/>
      <c r="L67" s="378"/>
      <c r="M67" s="378"/>
      <c r="N67" s="378"/>
      <c r="O67" s="378"/>
      <c r="P67" s="378"/>
      <c r="Q67" s="378"/>
      <c r="R67" s="378"/>
      <c r="S67" s="378"/>
      <c r="T67" s="378"/>
      <c r="U67" s="378"/>
      <c r="V67" s="378"/>
      <c r="W67" s="378"/>
      <c r="X67" s="378"/>
      <c r="Y67" s="378"/>
      <c r="Z67" s="378"/>
      <c r="AA67" s="378"/>
      <c r="AB67" s="378"/>
      <c r="AC67" s="378"/>
      <c r="AD67" s="378"/>
      <c r="AE67" s="378"/>
      <c r="AF67" s="378"/>
      <c r="AG67" s="378"/>
      <c r="AH67" s="378"/>
      <c r="AI67" s="378"/>
      <c r="AJ67" s="378"/>
      <c r="AK67" s="378"/>
      <c r="AL67" s="378"/>
      <c r="AM67" s="378"/>
      <c r="AN67" s="378"/>
      <c r="AO67" s="378"/>
      <c r="AP67" s="378"/>
      <c r="AQ67" s="378"/>
      <c r="AR67" s="378"/>
      <c r="AS67" s="378"/>
      <c r="AT67" s="378"/>
      <c r="AU67" s="378"/>
      <c r="AV67" s="378"/>
      <c r="AW67" s="378"/>
      <c r="AX67" s="378"/>
      <c r="AY67" s="378"/>
      <c r="AZ67" s="378"/>
      <c r="BA67" s="378"/>
      <c r="BB67" s="378"/>
      <c r="BC67" s="378"/>
      <c r="BD67" s="378"/>
      <c r="BE67" s="378"/>
      <c r="BF67" s="378"/>
      <c r="BG67" s="378"/>
      <c r="BH67" s="378"/>
      <c r="BI67" s="378"/>
      <c r="BJ67" s="378"/>
      <c r="BK67" s="378"/>
      <c r="BL67" s="378"/>
      <c r="BM67" s="378"/>
      <c r="BN67" s="378"/>
      <c r="BO67" s="378"/>
      <c r="BP67" s="378"/>
      <c r="BQ67" s="378"/>
      <c r="BR67" s="378"/>
      <c r="BS67" s="378"/>
      <c r="BT67" s="379"/>
      <c r="BU67" s="377"/>
      <c r="BV67" s="377"/>
      <c r="BW67" s="377"/>
      <c r="BX67" s="377"/>
      <c r="BY67" s="377"/>
      <c r="BZ67" s="377"/>
      <c r="CA67" s="377"/>
      <c r="CB67" s="377"/>
      <c r="CC67" s="377"/>
      <c r="CD67" s="377"/>
      <c r="CE67" s="377"/>
      <c r="CF67" s="377"/>
      <c r="CG67" s="377"/>
      <c r="CH67" s="377"/>
      <c r="CI67" s="377"/>
      <c r="CJ67" s="377"/>
      <c r="CK67" s="377"/>
      <c r="CL67" s="377"/>
      <c r="CM67" s="377"/>
      <c r="CN67" s="377"/>
      <c r="CO67" s="377"/>
      <c r="CP67" s="377"/>
      <c r="CQ67" s="377"/>
      <c r="CR67" s="377"/>
      <c r="CS67" s="377"/>
      <c r="CT67" s="377"/>
      <c r="CU67" s="377"/>
      <c r="CV67" s="377"/>
      <c r="CW67" s="377"/>
      <c r="CX67" s="377"/>
      <c r="CY67" s="377"/>
      <c r="CZ67" s="377"/>
      <c r="DA67" s="377"/>
      <c r="DB67" s="377"/>
      <c r="DC67" s="377"/>
      <c r="DD67" s="377"/>
    </row>
    <row r="68" spans="1:108" ht="15" customHeight="1">
      <c r="A68" s="35"/>
      <c r="B68" s="378" t="s">
        <v>92</v>
      </c>
      <c r="C68" s="378"/>
      <c r="D68" s="378"/>
      <c r="E68" s="378"/>
      <c r="F68" s="378"/>
      <c r="G68" s="378"/>
      <c r="H68" s="378"/>
      <c r="I68" s="378"/>
      <c r="J68" s="378"/>
      <c r="K68" s="378"/>
      <c r="L68" s="378"/>
      <c r="M68" s="378"/>
      <c r="N68" s="378"/>
      <c r="O68" s="378"/>
      <c r="P68" s="378"/>
      <c r="Q68" s="378"/>
      <c r="R68" s="378"/>
      <c r="S68" s="378"/>
      <c r="T68" s="378"/>
      <c r="U68" s="378"/>
      <c r="V68" s="378"/>
      <c r="W68" s="378"/>
      <c r="X68" s="378"/>
      <c r="Y68" s="378"/>
      <c r="Z68" s="378"/>
      <c r="AA68" s="378"/>
      <c r="AB68" s="378"/>
      <c r="AC68" s="378"/>
      <c r="AD68" s="378"/>
      <c r="AE68" s="378"/>
      <c r="AF68" s="378"/>
      <c r="AG68" s="378"/>
      <c r="AH68" s="378"/>
      <c r="AI68" s="378"/>
      <c r="AJ68" s="378"/>
      <c r="AK68" s="378"/>
      <c r="AL68" s="378"/>
      <c r="AM68" s="378"/>
      <c r="AN68" s="378"/>
      <c r="AO68" s="378"/>
      <c r="AP68" s="378"/>
      <c r="AQ68" s="378"/>
      <c r="AR68" s="378"/>
      <c r="AS68" s="378"/>
      <c r="AT68" s="378"/>
      <c r="AU68" s="378"/>
      <c r="AV68" s="378"/>
      <c r="AW68" s="378"/>
      <c r="AX68" s="378"/>
      <c r="AY68" s="378"/>
      <c r="AZ68" s="378"/>
      <c r="BA68" s="378"/>
      <c r="BB68" s="378"/>
      <c r="BC68" s="378"/>
      <c r="BD68" s="378"/>
      <c r="BE68" s="378"/>
      <c r="BF68" s="378"/>
      <c r="BG68" s="378"/>
      <c r="BH68" s="378"/>
      <c r="BI68" s="378"/>
      <c r="BJ68" s="378"/>
      <c r="BK68" s="378"/>
      <c r="BL68" s="378"/>
      <c r="BM68" s="378"/>
      <c r="BN68" s="378"/>
      <c r="BO68" s="378"/>
      <c r="BP68" s="378"/>
      <c r="BQ68" s="378"/>
      <c r="BR68" s="378"/>
      <c r="BS68" s="378"/>
      <c r="BT68" s="379"/>
      <c r="BU68" s="377"/>
      <c r="BV68" s="377"/>
      <c r="BW68" s="377"/>
      <c r="BX68" s="377"/>
      <c r="BY68" s="377"/>
      <c r="BZ68" s="377"/>
      <c r="CA68" s="377"/>
      <c r="CB68" s="377"/>
      <c r="CC68" s="377"/>
      <c r="CD68" s="377"/>
      <c r="CE68" s="377"/>
      <c r="CF68" s="377"/>
      <c r="CG68" s="377"/>
      <c r="CH68" s="377"/>
      <c r="CI68" s="377"/>
      <c r="CJ68" s="377"/>
      <c r="CK68" s="377"/>
      <c r="CL68" s="377"/>
      <c r="CM68" s="377"/>
      <c r="CN68" s="377"/>
      <c r="CO68" s="377"/>
      <c r="CP68" s="377"/>
      <c r="CQ68" s="377"/>
      <c r="CR68" s="377"/>
      <c r="CS68" s="377"/>
      <c r="CT68" s="377"/>
      <c r="CU68" s="377"/>
      <c r="CV68" s="377"/>
      <c r="CW68" s="377"/>
      <c r="CX68" s="377"/>
      <c r="CY68" s="377"/>
      <c r="CZ68" s="377"/>
      <c r="DA68" s="377"/>
      <c r="DB68" s="377"/>
      <c r="DC68" s="377"/>
      <c r="DD68" s="377"/>
    </row>
    <row r="69" spans="1:108" ht="15" customHeight="1">
      <c r="A69" s="35"/>
      <c r="B69" s="378" t="s">
        <v>93</v>
      </c>
      <c r="C69" s="378"/>
      <c r="D69" s="378"/>
      <c r="E69" s="378"/>
      <c r="F69" s="378"/>
      <c r="G69" s="378"/>
      <c r="H69" s="378"/>
      <c r="I69" s="378"/>
      <c r="J69" s="378"/>
      <c r="K69" s="378"/>
      <c r="L69" s="378"/>
      <c r="M69" s="378"/>
      <c r="N69" s="378"/>
      <c r="O69" s="378"/>
      <c r="P69" s="378"/>
      <c r="Q69" s="378"/>
      <c r="R69" s="378"/>
      <c r="S69" s="378"/>
      <c r="T69" s="378"/>
      <c r="U69" s="378"/>
      <c r="V69" s="378"/>
      <c r="W69" s="378"/>
      <c r="X69" s="378"/>
      <c r="Y69" s="378"/>
      <c r="Z69" s="378"/>
      <c r="AA69" s="378"/>
      <c r="AB69" s="378"/>
      <c r="AC69" s="378"/>
      <c r="AD69" s="378"/>
      <c r="AE69" s="378"/>
      <c r="AF69" s="378"/>
      <c r="AG69" s="378"/>
      <c r="AH69" s="378"/>
      <c r="AI69" s="378"/>
      <c r="AJ69" s="378"/>
      <c r="AK69" s="378"/>
      <c r="AL69" s="378"/>
      <c r="AM69" s="378"/>
      <c r="AN69" s="378"/>
      <c r="AO69" s="378"/>
      <c r="AP69" s="378"/>
      <c r="AQ69" s="378"/>
      <c r="AR69" s="378"/>
      <c r="AS69" s="378"/>
      <c r="AT69" s="378"/>
      <c r="AU69" s="378"/>
      <c r="AV69" s="378"/>
      <c r="AW69" s="378"/>
      <c r="AX69" s="378"/>
      <c r="AY69" s="378"/>
      <c r="AZ69" s="378"/>
      <c r="BA69" s="378"/>
      <c r="BB69" s="378"/>
      <c r="BC69" s="378"/>
      <c r="BD69" s="378"/>
      <c r="BE69" s="378"/>
      <c r="BF69" s="378"/>
      <c r="BG69" s="378"/>
      <c r="BH69" s="378"/>
      <c r="BI69" s="378"/>
      <c r="BJ69" s="378"/>
      <c r="BK69" s="378"/>
      <c r="BL69" s="378"/>
      <c r="BM69" s="378"/>
      <c r="BN69" s="378"/>
      <c r="BO69" s="378"/>
      <c r="BP69" s="378"/>
      <c r="BQ69" s="378"/>
      <c r="BR69" s="378"/>
      <c r="BS69" s="378"/>
      <c r="BT69" s="379"/>
      <c r="BU69" s="377"/>
      <c r="BV69" s="377"/>
      <c r="BW69" s="377"/>
      <c r="BX69" s="377"/>
      <c r="BY69" s="377"/>
      <c r="BZ69" s="377"/>
      <c r="CA69" s="377"/>
      <c r="CB69" s="377"/>
      <c r="CC69" s="377"/>
      <c r="CD69" s="377"/>
      <c r="CE69" s="377"/>
      <c r="CF69" s="377"/>
      <c r="CG69" s="377"/>
      <c r="CH69" s="377"/>
      <c r="CI69" s="377"/>
      <c r="CJ69" s="377"/>
      <c r="CK69" s="377"/>
      <c r="CL69" s="377"/>
      <c r="CM69" s="377"/>
      <c r="CN69" s="377"/>
      <c r="CO69" s="377"/>
      <c r="CP69" s="377"/>
      <c r="CQ69" s="377"/>
      <c r="CR69" s="377"/>
      <c r="CS69" s="377"/>
      <c r="CT69" s="377"/>
      <c r="CU69" s="377"/>
      <c r="CV69" s="377"/>
      <c r="CW69" s="377"/>
      <c r="CX69" s="377"/>
      <c r="CY69" s="377"/>
      <c r="CZ69" s="377"/>
      <c r="DA69" s="377"/>
      <c r="DB69" s="377"/>
      <c r="DC69" s="377"/>
      <c r="DD69" s="377"/>
    </row>
    <row r="70" spans="1:108" ht="15" customHeight="1">
      <c r="A70" s="35"/>
      <c r="B70" s="378" t="s">
        <v>94</v>
      </c>
      <c r="C70" s="378"/>
      <c r="D70" s="378"/>
      <c r="E70" s="378"/>
      <c r="F70" s="378"/>
      <c r="G70" s="378"/>
      <c r="H70" s="378"/>
      <c r="I70" s="378"/>
      <c r="J70" s="378"/>
      <c r="K70" s="378"/>
      <c r="L70" s="378"/>
      <c r="M70" s="378"/>
      <c r="N70" s="378"/>
      <c r="O70" s="378"/>
      <c r="P70" s="378"/>
      <c r="Q70" s="378"/>
      <c r="R70" s="378"/>
      <c r="S70" s="378"/>
      <c r="T70" s="378"/>
      <c r="U70" s="378"/>
      <c r="V70" s="378"/>
      <c r="W70" s="378"/>
      <c r="X70" s="378"/>
      <c r="Y70" s="378"/>
      <c r="Z70" s="378"/>
      <c r="AA70" s="378"/>
      <c r="AB70" s="378"/>
      <c r="AC70" s="378"/>
      <c r="AD70" s="378"/>
      <c r="AE70" s="378"/>
      <c r="AF70" s="378"/>
      <c r="AG70" s="378"/>
      <c r="AH70" s="378"/>
      <c r="AI70" s="378"/>
      <c r="AJ70" s="378"/>
      <c r="AK70" s="378"/>
      <c r="AL70" s="378"/>
      <c r="AM70" s="378"/>
      <c r="AN70" s="378"/>
      <c r="AO70" s="378"/>
      <c r="AP70" s="378"/>
      <c r="AQ70" s="378"/>
      <c r="AR70" s="378"/>
      <c r="AS70" s="378"/>
      <c r="AT70" s="378"/>
      <c r="AU70" s="378"/>
      <c r="AV70" s="378"/>
      <c r="AW70" s="378"/>
      <c r="AX70" s="378"/>
      <c r="AY70" s="378"/>
      <c r="AZ70" s="378"/>
      <c r="BA70" s="378"/>
      <c r="BB70" s="378"/>
      <c r="BC70" s="378"/>
      <c r="BD70" s="378"/>
      <c r="BE70" s="378"/>
      <c r="BF70" s="378"/>
      <c r="BG70" s="378"/>
      <c r="BH70" s="378"/>
      <c r="BI70" s="378"/>
      <c r="BJ70" s="378"/>
      <c r="BK70" s="378"/>
      <c r="BL70" s="378"/>
      <c r="BM70" s="378"/>
      <c r="BN70" s="378"/>
      <c r="BO70" s="378"/>
      <c r="BP70" s="378"/>
      <c r="BQ70" s="378"/>
      <c r="BR70" s="378"/>
      <c r="BS70" s="378"/>
      <c r="BT70" s="379"/>
      <c r="BU70" s="377"/>
      <c r="BV70" s="377"/>
      <c r="BW70" s="377"/>
      <c r="BX70" s="377"/>
      <c r="BY70" s="377"/>
      <c r="BZ70" s="377"/>
      <c r="CA70" s="377"/>
      <c r="CB70" s="377"/>
      <c r="CC70" s="377"/>
      <c r="CD70" s="377"/>
      <c r="CE70" s="377"/>
      <c r="CF70" s="377"/>
      <c r="CG70" s="377"/>
      <c r="CH70" s="377"/>
      <c r="CI70" s="377"/>
      <c r="CJ70" s="377"/>
      <c r="CK70" s="377"/>
      <c r="CL70" s="377"/>
      <c r="CM70" s="377"/>
      <c r="CN70" s="377"/>
      <c r="CO70" s="377"/>
      <c r="CP70" s="377"/>
      <c r="CQ70" s="377"/>
      <c r="CR70" s="377"/>
      <c r="CS70" s="377"/>
      <c r="CT70" s="377"/>
      <c r="CU70" s="377"/>
      <c r="CV70" s="377"/>
      <c r="CW70" s="377"/>
      <c r="CX70" s="377"/>
      <c r="CY70" s="377"/>
      <c r="CZ70" s="377"/>
      <c r="DA70" s="377"/>
      <c r="DB70" s="377"/>
      <c r="DC70" s="377"/>
      <c r="DD70" s="377"/>
    </row>
    <row r="71" spans="1:108" ht="15" customHeight="1">
      <c r="A71" s="35"/>
      <c r="B71" s="378" t="s">
        <v>95</v>
      </c>
      <c r="C71" s="378"/>
      <c r="D71" s="378"/>
      <c r="E71" s="378"/>
      <c r="F71" s="378"/>
      <c r="G71" s="378"/>
      <c r="H71" s="378"/>
      <c r="I71" s="378"/>
      <c r="J71" s="378"/>
      <c r="K71" s="378"/>
      <c r="L71" s="378"/>
      <c r="M71" s="378"/>
      <c r="N71" s="378"/>
      <c r="O71" s="378"/>
      <c r="P71" s="378"/>
      <c r="Q71" s="378"/>
      <c r="R71" s="378"/>
      <c r="S71" s="378"/>
      <c r="T71" s="378"/>
      <c r="U71" s="378"/>
      <c r="V71" s="378"/>
      <c r="W71" s="378"/>
      <c r="X71" s="378"/>
      <c r="Y71" s="378"/>
      <c r="Z71" s="378"/>
      <c r="AA71" s="378"/>
      <c r="AB71" s="378"/>
      <c r="AC71" s="378"/>
      <c r="AD71" s="378"/>
      <c r="AE71" s="378"/>
      <c r="AF71" s="378"/>
      <c r="AG71" s="378"/>
      <c r="AH71" s="378"/>
      <c r="AI71" s="378"/>
      <c r="AJ71" s="378"/>
      <c r="AK71" s="378"/>
      <c r="AL71" s="378"/>
      <c r="AM71" s="378"/>
      <c r="AN71" s="378"/>
      <c r="AO71" s="378"/>
      <c r="AP71" s="378"/>
      <c r="AQ71" s="378"/>
      <c r="AR71" s="378"/>
      <c r="AS71" s="378"/>
      <c r="AT71" s="378"/>
      <c r="AU71" s="378"/>
      <c r="AV71" s="378"/>
      <c r="AW71" s="378"/>
      <c r="AX71" s="378"/>
      <c r="AY71" s="378"/>
      <c r="AZ71" s="378"/>
      <c r="BA71" s="378"/>
      <c r="BB71" s="378"/>
      <c r="BC71" s="378"/>
      <c r="BD71" s="378"/>
      <c r="BE71" s="378"/>
      <c r="BF71" s="378"/>
      <c r="BG71" s="378"/>
      <c r="BH71" s="378"/>
      <c r="BI71" s="378"/>
      <c r="BJ71" s="378"/>
      <c r="BK71" s="378"/>
      <c r="BL71" s="378"/>
      <c r="BM71" s="378"/>
      <c r="BN71" s="378"/>
      <c r="BO71" s="378"/>
      <c r="BP71" s="378"/>
      <c r="BQ71" s="378"/>
      <c r="BR71" s="378"/>
      <c r="BS71" s="378"/>
      <c r="BT71" s="379"/>
      <c r="BU71" s="377"/>
      <c r="BV71" s="377"/>
      <c r="BW71" s="377"/>
      <c r="BX71" s="377"/>
      <c r="BY71" s="377"/>
      <c r="BZ71" s="377"/>
      <c r="CA71" s="377"/>
      <c r="CB71" s="377"/>
      <c r="CC71" s="377"/>
      <c r="CD71" s="377"/>
      <c r="CE71" s="377"/>
      <c r="CF71" s="377"/>
      <c r="CG71" s="377"/>
      <c r="CH71" s="377"/>
      <c r="CI71" s="377"/>
      <c r="CJ71" s="377"/>
      <c r="CK71" s="377"/>
      <c r="CL71" s="377"/>
      <c r="CM71" s="377"/>
      <c r="CN71" s="377"/>
      <c r="CO71" s="377"/>
      <c r="CP71" s="377"/>
      <c r="CQ71" s="377"/>
      <c r="CR71" s="377"/>
      <c r="CS71" s="377"/>
      <c r="CT71" s="377"/>
      <c r="CU71" s="377"/>
      <c r="CV71" s="377"/>
      <c r="CW71" s="377"/>
      <c r="CX71" s="377"/>
      <c r="CY71" s="377"/>
      <c r="CZ71" s="377"/>
      <c r="DA71" s="377"/>
      <c r="DB71" s="377"/>
      <c r="DC71" s="377"/>
      <c r="DD71" s="377"/>
    </row>
    <row r="72" spans="1:108" ht="15" customHeight="1">
      <c r="A72" s="35"/>
      <c r="B72" s="378" t="s">
        <v>96</v>
      </c>
      <c r="C72" s="378"/>
      <c r="D72" s="378"/>
      <c r="E72" s="378"/>
      <c r="F72" s="378"/>
      <c r="G72" s="378"/>
      <c r="H72" s="378"/>
      <c r="I72" s="378"/>
      <c r="J72" s="378"/>
      <c r="K72" s="378"/>
      <c r="L72" s="378"/>
      <c r="M72" s="378"/>
      <c r="N72" s="378"/>
      <c r="O72" s="378"/>
      <c r="P72" s="378"/>
      <c r="Q72" s="378"/>
      <c r="R72" s="378"/>
      <c r="S72" s="378"/>
      <c r="T72" s="378"/>
      <c r="U72" s="378"/>
      <c r="V72" s="378"/>
      <c r="W72" s="378"/>
      <c r="X72" s="378"/>
      <c r="Y72" s="378"/>
      <c r="Z72" s="378"/>
      <c r="AA72" s="378"/>
      <c r="AB72" s="378"/>
      <c r="AC72" s="378"/>
      <c r="AD72" s="378"/>
      <c r="AE72" s="378"/>
      <c r="AF72" s="378"/>
      <c r="AG72" s="378"/>
      <c r="AH72" s="378"/>
      <c r="AI72" s="378"/>
      <c r="AJ72" s="378"/>
      <c r="AK72" s="378"/>
      <c r="AL72" s="378"/>
      <c r="AM72" s="378"/>
      <c r="AN72" s="378"/>
      <c r="AO72" s="378"/>
      <c r="AP72" s="378"/>
      <c r="AQ72" s="378"/>
      <c r="AR72" s="378"/>
      <c r="AS72" s="378"/>
      <c r="AT72" s="378"/>
      <c r="AU72" s="378"/>
      <c r="AV72" s="378"/>
      <c r="AW72" s="378"/>
      <c r="AX72" s="378"/>
      <c r="AY72" s="378"/>
      <c r="AZ72" s="378"/>
      <c r="BA72" s="378"/>
      <c r="BB72" s="378"/>
      <c r="BC72" s="378"/>
      <c r="BD72" s="378"/>
      <c r="BE72" s="378"/>
      <c r="BF72" s="378"/>
      <c r="BG72" s="378"/>
      <c r="BH72" s="378"/>
      <c r="BI72" s="378"/>
      <c r="BJ72" s="378"/>
      <c r="BK72" s="378"/>
      <c r="BL72" s="378"/>
      <c r="BM72" s="378"/>
      <c r="BN72" s="378"/>
      <c r="BO72" s="378"/>
      <c r="BP72" s="378"/>
      <c r="BQ72" s="378"/>
      <c r="BR72" s="378"/>
      <c r="BS72" s="378"/>
      <c r="BT72" s="379"/>
      <c r="BU72" s="377"/>
      <c r="BV72" s="377"/>
      <c r="BW72" s="377"/>
      <c r="BX72" s="377"/>
      <c r="BY72" s="377"/>
      <c r="BZ72" s="377"/>
      <c r="CA72" s="377"/>
      <c r="CB72" s="377"/>
      <c r="CC72" s="377"/>
      <c r="CD72" s="377"/>
      <c r="CE72" s="377"/>
      <c r="CF72" s="377"/>
      <c r="CG72" s="377"/>
      <c r="CH72" s="377"/>
      <c r="CI72" s="377"/>
      <c r="CJ72" s="377"/>
      <c r="CK72" s="377"/>
      <c r="CL72" s="377"/>
      <c r="CM72" s="377"/>
      <c r="CN72" s="377"/>
      <c r="CO72" s="377"/>
      <c r="CP72" s="377"/>
      <c r="CQ72" s="377"/>
      <c r="CR72" s="377"/>
      <c r="CS72" s="377"/>
      <c r="CT72" s="377"/>
      <c r="CU72" s="377"/>
      <c r="CV72" s="377"/>
      <c r="CW72" s="377"/>
      <c r="CX72" s="377"/>
      <c r="CY72" s="377"/>
      <c r="CZ72" s="377"/>
      <c r="DA72" s="377"/>
      <c r="DB72" s="377"/>
      <c r="DC72" s="377"/>
      <c r="DD72" s="377"/>
    </row>
    <row r="73" spans="1:108" ht="15" customHeight="1">
      <c r="A73" s="35"/>
      <c r="B73" s="378" t="s">
        <v>97</v>
      </c>
      <c r="C73" s="378"/>
      <c r="D73" s="378"/>
      <c r="E73" s="378"/>
      <c r="F73" s="378"/>
      <c r="G73" s="378"/>
      <c r="H73" s="378"/>
      <c r="I73" s="378"/>
      <c r="J73" s="378"/>
      <c r="K73" s="378"/>
      <c r="L73" s="378"/>
      <c r="M73" s="378"/>
      <c r="N73" s="378"/>
      <c r="O73" s="378"/>
      <c r="P73" s="378"/>
      <c r="Q73" s="378"/>
      <c r="R73" s="378"/>
      <c r="S73" s="378"/>
      <c r="T73" s="378"/>
      <c r="U73" s="378"/>
      <c r="V73" s="378"/>
      <c r="W73" s="378"/>
      <c r="X73" s="378"/>
      <c r="Y73" s="378"/>
      <c r="Z73" s="378"/>
      <c r="AA73" s="378"/>
      <c r="AB73" s="378"/>
      <c r="AC73" s="378"/>
      <c r="AD73" s="378"/>
      <c r="AE73" s="378"/>
      <c r="AF73" s="378"/>
      <c r="AG73" s="378"/>
      <c r="AH73" s="378"/>
      <c r="AI73" s="378"/>
      <c r="AJ73" s="378"/>
      <c r="AK73" s="378"/>
      <c r="AL73" s="378"/>
      <c r="AM73" s="378"/>
      <c r="AN73" s="378"/>
      <c r="AO73" s="378"/>
      <c r="AP73" s="378"/>
      <c r="AQ73" s="378"/>
      <c r="AR73" s="378"/>
      <c r="AS73" s="378"/>
      <c r="AT73" s="378"/>
      <c r="AU73" s="378"/>
      <c r="AV73" s="378"/>
      <c r="AW73" s="378"/>
      <c r="AX73" s="378"/>
      <c r="AY73" s="378"/>
      <c r="AZ73" s="378"/>
      <c r="BA73" s="378"/>
      <c r="BB73" s="378"/>
      <c r="BC73" s="378"/>
      <c r="BD73" s="378"/>
      <c r="BE73" s="378"/>
      <c r="BF73" s="378"/>
      <c r="BG73" s="378"/>
      <c r="BH73" s="378"/>
      <c r="BI73" s="378"/>
      <c r="BJ73" s="378"/>
      <c r="BK73" s="378"/>
      <c r="BL73" s="378"/>
      <c r="BM73" s="378"/>
      <c r="BN73" s="378"/>
      <c r="BO73" s="378"/>
      <c r="BP73" s="378"/>
      <c r="BQ73" s="378"/>
      <c r="BR73" s="378"/>
      <c r="BS73" s="378"/>
      <c r="BT73" s="379"/>
      <c r="BU73" s="377"/>
      <c r="BV73" s="377"/>
      <c r="BW73" s="377"/>
      <c r="BX73" s="377"/>
      <c r="BY73" s="377"/>
      <c r="BZ73" s="377"/>
      <c r="CA73" s="377"/>
      <c r="CB73" s="377"/>
      <c r="CC73" s="377"/>
      <c r="CD73" s="377"/>
      <c r="CE73" s="377"/>
      <c r="CF73" s="377"/>
      <c r="CG73" s="377"/>
      <c r="CH73" s="377"/>
      <c r="CI73" s="377"/>
      <c r="CJ73" s="377"/>
      <c r="CK73" s="377"/>
      <c r="CL73" s="377"/>
      <c r="CM73" s="377"/>
      <c r="CN73" s="377"/>
      <c r="CO73" s="377"/>
      <c r="CP73" s="377"/>
      <c r="CQ73" s="377"/>
      <c r="CR73" s="377"/>
      <c r="CS73" s="377"/>
      <c r="CT73" s="377"/>
      <c r="CU73" s="377"/>
      <c r="CV73" s="377"/>
      <c r="CW73" s="377"/>
      <c r="CX73" s="377"/>
      <c r="CY73" s="377"/>
      <c r="CZ73" s="377"/>
      <c r="DA73" s="377"/>
      <c r="DB73" s="377"/>
      <c r="DC73" s="377"/>
      <c r="DD73" s="377"/>
    </row>
    <row r="74" spans="1:108" ht="15" customHeight="1">
      <c r="A74" s="35"/>
      <c r="B74" s="378" t="s">
        <v>98</v>
      </c>
      <c r="C74" s="378"/>
      <c r="D74" s="378"/>
      <c r="E74" s="378"/>
      <c r="F74" s="378"/>
      <c r="G74" s="378"/>
      <c r="H74" s="378"/>
      <c r="I74" s="378"/>
      <c r="J74" s="378"/>
      <c r="K74" s="378"/>
      <c r="L74" s="378"/>
      <c r="M74" s="378"/>
      <c r="N74" s="378"/>
      <c r="O74" s="378"/>
      <c r="P74" s="378"/>
      <c r="Q74" s="378"/>
      <c r="R74" s="378"/>
      <c r="S74" s="378"/>
      <c r="T74" s="378"/>
      <c r="U74" s="378"/>
      <c r="V74" s="378"/>
      <c r="W74" s="378"/>
      <c r="X74" s="378"/>
      <c r="Y74" s="378"/>
      <c r="Z74" s="378"/>
      <c r="AA74" s="378"/>
      <c r="AB74" s="378"/>
      <c r="AC74" s="378"/>
      <c r="AD74" s="378"/>
      <c r="AE74" s="378"/>
      <c r="AF74" s="378"/>
      <c r="AG74" s="378"/>
      <c r="AH74" s="378"/>
      <c r="AI74" s="378"/>
      <c r="AJ74" s="378"/>
      <c r="AK74" s="378"/>
      <c r="AL74" s="378"/>
      <c r="AM74" s="378"/>
      <c r="AN74" s="378"/>
      <c r="AO74" s="378"/>
      <c r="AP74" s="378"/>
      <c r="AQ74" s="378"/>
      <c r="AR74" s="378"/>
      <c r="AS74" s="378"/>
      <c r="AT74" s="378"/>
      <c r="AU74" s="378"/>
      <c r="AV74" s="378"/>
      <c r="AW74" s="378"/>
      <c r="AX74" s="378"/>
      <c r="AY74" s="378"/>
      <c r="AZ74" s="378"/>
      <c r="BA74" s="378"/>
      <c r="BB74" s="378"/>
      <c r="BC74" s="378"/>
      <c r="BD74" s="378"/>
      <c r="BE74" s="378"/>
      <c r="BF74" s="378"/>
      <c r="BG74" s="378"/>
      <c r="BH74" s="378"/>
      <c r="BI74" s="378"/>
      <c r="BJ74" s="378"/>
      <c r="BK74" s="378"/>
      <c r="BL74" s="378"/>
      <c r="BM74" s="378"/>
      <c r="BN74" s="378"/>
      <c r="BO74" s="378"/>
      <c r="BP74" s="378"/>
      <c r="BQ74" s="378"/>
      <c r="BR74" s="378"/>
      <c r="BS74" s="378"/>
      <c r="BT74" s="379"/>
      <c r="BU74" s="377" t="s">
        <v>323</v>
      </c>
      <c r="BV74" s="377"/>
      <c r="BW74" s="377"/>
      <c r="BX74" s="377"/>
      <c r="BY74" s="377"/>
      <c r="BZ74" s="377"/>
      <c r="CA74" s="377"/>
      <c r="CB74" s="377"/>
      <c r="CC74" s="377"/>
      <c r="CD74" s="377"/>
      <c r="CE74" s="377"/>
      <c r="CF74" s="377"/>
      <c r="CG74" s="377"/>
      <c r="CH74" s="377"/>
      <c r="CI74" s="377"/>
      <c r="CJ74" s="377"/>
      <c r="CK74" s="377"/>
      <c r="CL74" s="377"/>
      <c r="CM74" s="377"/>
      <c r="CN74" s="377"/>
      <c r="CO74" s="377"/>
      <c r="CP74" s="377"/>
      <c r="CQ74" s="377"/>
      <c r="CR74" s="377"/>
      <c r="CS74" s="377"/>
      <c r="CT74" s="377"/>
      <c r="CU74" s="377"/>
      <c r="CV74" s="377"/>
      <c r="CW74" s="377"/>
      <c r="CX74" s="377"/>
      <c r="CY74" s="377"/>
      <c r="CZ74" s="377"/>
      <c r="DA74" s="377"/>
      <c r="DB74" s="377"/>
      <c r="DC74" s="377"/>
      <c r="DD74" s="377"/>
    </row>
    <row r="75" spans="1:108" ht="15" customHeight="1">
      <c r="A75" s="35"/>
      <c r="B75" s="378" t="s">
        <v>99</v>
      </c>
      <c r="C75" s="378"/>
      <c r="D75" s="378"/>
      <c r="E75" s="378"/>
      <c r="F75" s="378"/>
      <c r="G75" s="378"/>
      <c r="H75" s="378"/>
      <c r="I75" s="378"/>
      <c r="J75" s="378"/>
      <c r="K75" s="378"/>
      <c r="L75" s="378"/>
      <c r="M75" s="378"/>
      <c r="N75" s="378"/>
      <c r="O75" s="378"/>
      <c r="P75" s="378"/>
      <c r="Q75" s="378"/>
      <c r="R75" s="378"/>
      <c r="S75" s="378"/>
      <c r="T75" s="378"/>
      <c r="U75" s="378"/>
      <c r="V75" s="378"/>
      <c r="W75" s="378"/>
      <c r="X75" s="378"/>
      <c r="Y75" s="378"/>
      <c r="Z75" s="378"/>
      <c r="AA75" s="378"/>
      <c r="AB75" s="378"/>
      <c r="AC75" s="378"/>
      <c r="AD75" s="378"/>
      <c r="AE75" s="378"/>
      <c r="AF75" s="378"/>
      <c r="AG75" s="378"/>
      <c r="AH75" s="378"/>
      <c r="AI75" s="378"/>
      <c r="AJ75" s="378"/>
      <c r="AK75" s="378"/>
      <c r="AL75" s="378"/>
      <c r="AM75" s="378"/>
      <c r="AN75" s="378"/>
      <c r="AO75" s="378"/>
      <c r="AP75" s="378"/>
      <c r="AQ75" s="378"/>
      <c r="AR75" s="378"/>
      <c r="AS75" s="378"/>
      <c r="AT75" s="378"/>
      <c r="AU75" s="378"/>
      <c r="AV75" s="378"/>
      <c r="AW75" s="378"/>
      <c r="AX75" s="378"/>
      <c r="AY75" s="378"/>
      <c r="AZ75" s="378"/>
      <c r="BA75" s="378"/>
      <c r="BB75" s="378"/>
      <c r="BC75" s="378"/>
      <c r="BD75" s="378"/>
      <c r="BE75" s="378"/>
      <c r="BF75" s="378"/>
      <c r="BG75" s="378"/>
      <c r="BH75" s="378"/>
      <c r="BI75" s="378"/>
      <c r="BJ75" s="378"/>
      <c r="BK75" s="378"/>
      <c r="BL75" s="378"/>
      <c r="BM75" s="378"/>
      <c r="BN75" s="378"/>
      <c r="BO75" s="378"/>
      <c r="BP75" s="378"/>
      <c r="BQ75" s="378"/>
      <c r="BR75" s="378"/>
      <c r="BS75" s="378"/>
      <c r="BT75" s="379"/>
      <c r="BU75" s="377"/>
      <c r="BV75" s="377"/>
      <c r="BW75" s="377"/>
      <c r="BX75" s="377"/>
      <c r="BY75" s="377"/>
      <c r="BZ75" s="377"/>
      <c r="CA75" s="377"/>
      <c r="CB75" s="377"/>
      <c r="CC75" s="377"/>
      <c r="CD75" s="377"/>
      <c r="CE75" s="377"/>
      <c r="CF75" s="377"/>
      <c r="CG75" s="377"/>
      <c r="CH75" s="377"/>
      <c r="CI75" s="377"/>
      <c r="CJ75" s="377"/>
      <c r="CK75" s="377"/>
      <c r="CL75" s="377"/>
      <c r="CM75" s="377"/>
      <c r="CN75" s="377"/>
      <c r="CO75" s="377"/>
      <c r="CP75" s="377"/>
      <c r="CQ75" s="377"/>
      <c r="CR75" s="377"/>
      <c r="CS75" s="377"/>
      <c r="CT75" s="377"/>
      <c r="CU75" s="377"/>
      <c r="CV75" s="377"/>
      <c r="CW75" s="377"/>
      <c r="CX75" s="377"/>
      <c r="CY75" s="377"/>
      <c r="CZ75" s="377"/>
      <c r="DA75" s="377"/>
      <c r="DB75" s="377"/>
      <c r="DC75" s="377"/>
      <c r="DD75" s="377"/>
    </row>
    <row r="76" spans="1:108" ht="15" customHeight="1">
      <c r="A76" s="35"/>
      <c r="B76" s="378" t="s">
        <v>100</v>
      </c>
      <c r="C76" s="378"/>
      <c r="D76" s="378"/>
      <c r="E76" s="378"/>
      <c r="F76" s="378"/>
      <c r="G76" s="378"/>
      <c r="H76" s="378"/>
      <c r="I76" s="378"/>
      <c r="J76" s="378"/>
      <c r="K76" s="378"/>
      <c r="L76" s="378"/>
      <c r="M76" s="378"/>
      <c r="N76" s="378"/>
      <c r="O76" s="378"/>
      <c r="P76" s="378"/>
      <c r="Q76" s="378"/>
      <c r="R76" s="378"/>
      <c r="S76" s="378"/>
      <c r="T76" s="378"/>
      <c r="U76" s="378"/>
      <c r="V76" s="378"/>
      <c r="W76" s="378"/>
      <c r="X76" s="378"/>
      <c r="Y76" s="378"/>
      <c r="Z76" s="378"/>
      <c r="AA76" s="378"/>
      <c r="AB76" s="378"/>
      <c r="AC76" s="378"/>
      <c r="AD76" s="378"/>
      <c r="AE76" s="378"/>
      <c r="AF76" s="378"/>
      <c r="AG76" s="378"/>
      <c r="AH76" s="378"/>
      <c r="AI76" s="378"/>
      <c r="AJ76" s="378"/>
      <c r="AK76" s="378"/>
      <c r="AL76" s="378"/>
      <c r="AM76" s="378"/>
      <c r="AN76" s="378"/>
      <c r="AO76" s="378"/>
      <c r="AP76" s="378"/>
      <c r="AQ76" s="378"/>
      <c r="AR76" s="378"/>
      <c r="AS76" s="378"/>
      <c r="AT76" s="378"/>
      <c r="AU76" s="378"/>
      <c r="AV76" s="378"/>
      <c r="AW76" s="378"/>
      <c r="AX76" s="378"/>
      <c r="AY76" s="378"/>
      <c r="AZ76" s="378"/>
      <c r="BA76" s="378"/>
      <c r="BB76" s="378"/>
      <c r="BC76" s="378"/>
      <c r="BD76" s="378"/>
      <c r="BE76" s="378"/>
      <c r="BF76" s="378"/>
      <c r="BG76" s="378"/>
      <c r="BH76" s="378"/>
      <c r="BI76" s="378"/>
      <c r="BJ76" s="378"/>
      <c r="BK76" s="378"/>
      <c r="BL76" s="378"/>
      <c r="BM76" s="378"/>
      <c r="BN76" s="378"/>
      <c r="BO76" s="378"/>
      <c r="BP76" s="378"/>
      <c r="BQ76" s="378"/>
      <c r="BR76" s="378"/>
      <c r="BS76" s="378"/>
      <c r="BT76" s="379"/>
      <c r="BU76" s="377" t="s">
        <v>326</v>
      </c>
      <c r="BV76" s="377"/>
      <c r="BW76" s="377"/>
      <c r="BX76" s="377"/>
      <c r="BY76" s="377"/>
      <c r="BZ76" s="377"/>
      <c r="CA76" s="377"/>
      <c r="CB76" s="377"/>
      <c r="CC76" s="377"/>
      <c r="CD76" s="377"/>
      <c r="CE76" s="377"/>
      <c r="CF76" s="377"/>
      <c r="CG76" s="377"/>
      <c r="CH76" s="377"/>
      <c r="CI76" s="377"/>
      <c r="CJ76" s="377"/>
      <c r="CK76" s="377"/>
      <c r="CL76" s="377"/>
      <c r="CM76" s="377"/>
      <c r="CN76" s="377"/>
      <c r="CO76" s="377"/>
      <c r="CP76" s="377"/>
      <c r="CQ76" s="377"/>
      <c r="CR76" s="377"/>
      <c r="CS76" s="377"/>
      <c r="CT76" s="377"/>
      <c r="CU76" s="377"/>
      <c r="CV76" s="377"/>
      <c r="CW76" s="377"/>
      <c r="CX76" s="377"/>
      <c r="CY76" s="377"/>
      <c r="CZ76" s="377"/>
      <c r="DA76" s="377"/>
      <c r="DB76" s="377"/>
      <c r="DC76" s="377"/>
      <c r="DD76" s="377"/>
    </row>
  </sheetData>
  <sheetProtection/>
  <mergeCells count="148">
    <mergeCell ref="B75:BT75"/>
    <mergeCell ref="BU75:DD75"/>
    <mergeCell ref="B76:BT76"/>
    <mergeCell ref="BU76:DD76"/>
    <mergeCell ref="B72:BT72"/>
    <mergeCell ref="BU72:DD72"/>
    <mergeCell ref="B73:BT73"/>
    <mergeCell ref="BU73:DD73"/>
    <mergeCell ref="B74:BT74"/>
    <mergeCell ref="BU74:DD74"/>
    <mergeCell ref="B69:BT69"/>
    <mergeCell ref="BU69:DD69"/>
    <mergeCell ref="B70:BT70"/>
    <mergeCell ref="BU70:DD70"/>
    <mergeCell ref="B71:BT71"/>
    <mergeCell ref="BU71:DD71"/>
    <mergeCell ref="B66:BT66"/>
    <mergeCell ref="BU66:DD66"/>
    <mergeCell ref="B67:BT67"/>
    <mergeCell ref="BU67:DD67"/>
    <mergeCell ref="B68:BT68"/>
    <mergeCell ref="BU68:DD68"/>
    <mergeCell ref="B63:BT63"/>
    <mergeCell ref="BU63:DD63"/>
    <mergeCell ref="B64:BT64"/>
    <mergeCell ref="BU64:DD64"/>
    <mergeCell ref="B65:BT65"/>
    <mergeCell ref="BU65:DD65"/>
    <mergeCell ref="B60:BT60"/>
    <mergeCell ref="BU60:DD60"/>
    <mergeCell ref="B61:BT61"/>
    <mergeCell ref="BU61:DD61"/>
    <mergeCell ref="B62:BT62"/>
    <mergeCell ref="BU62:DD62"/>
    <mergeCell ref="B57:BT57"/>
    <mergeCell ref="BU57:DD57"/>
    <mergeCell ref="B58:BT58"/>
    <mergeCell ref="BU58:DD58"/>
    <mergeCell ref="B59:BT59"/>
    <mergeCell ref="BU59:DD59"/>
    <mergeCell ref="B54:BT54"/>
    <mergeCell ref="BU54:DD54"/>
    <mergeCell ref="B55:BT55"/>
    <mergeCell ref="BU55:DD55"/>
    <mergeCell ref="B56:BT56"/>
    <mergeCell ref="BU56:DD56"/>
    <mergeCell ref="B51:BT51"/>
    <mergeCell ref="BU51:DD51"/>
    <mergeCell ref="B52:BT52"/>
    <mergeCell ref="BU52:DD52"/>
    <mergeCell ref="B53:BT53"/>
    <mergeCell ref="BU53:DD53"/>
    <mergeCell ref="B48:BT48"/>
    <mergeCell ref="BU48:DD48"/>
    <mergeCell ref="B49:BT49"/>
    <mergeCell ref="BU49:DD49"/>
    <mergeCell ref="B50:BT50"/>
    <mergeCell ref="BU50:DD50"/>
    <mergeCell ref="B45:BT45"/>
    <mergeCell ref="BU45:DD45"/>
    <mergeCell ref="B46:BT46"/>
    <mergeCell ref="BU46:DD46"/>
    <mergeCell ref="B47:BT47"/>
    <mergeCell ref="BU47:DD47"/>
    <mergeCell ref="B42:BT42"/>
    <mergeCell ref="BU42:DD42"/>
    <mergeCell ref="B43:BT43"/>
    <mergeCell ref="BU43:DD43"/>
    <mergeCell ref="B44:BT44"/>
    <mergeCell ref="BU44:DD44"/>
    <mergeCell ref="B39:BT39"/>
    <mergeCell ref="BU39:DD39"/>
    <mergeCell ref="B40:BT40"/>
    <mergeCell ref="BU40:DD40"/>
    <mergeCell ref="B41:BT41"/>
    <mergeCell ref="BU41:DD41"/>
    <mergeCell ref="B36:BT36"/>
    <mergeCell ref="BU36:DD36"/>
    <mergeCell ref="B37:BT37"/>
    <mergeCell ref="BU37:DD37"/>
    <mergeCell ref="B38:BT38"/>
    <mergeCell ref="BU38:DD38"/>
    <mergeCell ref="B33:BT33"/>
    <mergeCell ref="BU33:DD33"/>
    <mergeCell ref="B34:BT34"/>
    <mergeCell ref="BU34:DD34"/>
    <mergeCell ref="B35:BT35"/>
    <mergeCell ref="BU35:DD35"/>
    <mergeCell ref="B30:BT30"/>
    <mergeCell ref="BU30:DD30"/>
    <mergeCell ref="B31:BT31"/>
    <mergeCell ref="BU31:DD31"/>
    <mergeCell ref="B32:BT32"/>
    <mergeCell ref="BU32:DD32"/>
    <mergeCell ref="B27:BT27"/>
    <mergeCell ref="BU27:DD27"/>
    <mergeCell ref="B28:BT28"/>
    <mergeCell ref="BU28:DD28"/>
    <mergeCell ref="B29:BT29"/>
    <mergeCell ref="BU29:DD29"/>
    <mergeCell ref="B24:BT24"/>
    <mergeCell ref="BU24:DD24"/>
    <mergeCell ref="B25:BT25"/>
    <mergeCell ref="BU25:DD25"/>
    <mergeCell ref="B26:BT26"/>
    <mergeCell ref="BU26:DD26"/>
    <mergeCell ref="B21:BT21"/>
    <mergeCell ref="BU21:DD21"/>
    <mergeCell ref="B22:BT22"/>
    <mergeCell ref="BU22:DD22"/>
    <mergeCell ref="B23:BT23"/>
    <mergeCell ref="BU23:DD23"/>
    <mergeCell ref="B18:BT18"/>
    <mergeCell ref="BU18:DD18"/>
    <mergeCell ref="B19:BT19"/>
    <mergeCell ref="BU19:DD19"/>
    <mergeCell ref="B20:BT20"/>
    <mergeCell ref="BU20:DD20"/>
    <mergeCell ref="B15:BT15"/>
    <mergeCell ref="BU15:DD15"/>
    <mergeCell ref="B16:BT16"/>
    <mergeCell ref="BU16:DD16"/>
    <mergeCell ref="B17:BT17"/>
    <mergeCell ref="BU17:DD17"/>
    <mergeCell ref="B12:BT12"/>
    <mergeCell ref="BU12:DD12"/>
    <mergeCell ref="B13:BT13"/>
    <mergeCell ref="BU13:DD13"/>
    <mergeCell ref="B14:BT14"/>
    <mergeCell ref="BU14:DD14"/>
    <mergeCell ref="B9:BT9"/>
    <mergeCell ref="BU9:DD9"/>
    <mergeCell ref="B10:BT10"/>
    <mergeCell ref="BU10:DD10"/>
    <mergeCell ref="B11:BT11"/>
    <mergeCell ref="BU11:DD11"/>
    <mergeCell ref="B6:BT6"/>
    <mergeCell ref="BU6:DD6"/>
    <mergeCell ref="B7:BT7"/>
    <mergeCell ref="BU7:DD7"/>
    <mergeCell ref="B8:BT8"/>
    <mergeCell ref="BU8:DD8"/>
    <mergeCell ref="A2:DD2"/>
    <mergeCell ref="BU3:DD3"/>
    <mergeCell ref="A4:BT4"/>
    <mergeCell ref="BU4:DD4"/>
    <mergeCell ref="B5:BT5"/>
    <mergeCell ref="BU5:DD5"/>
  </mergeCells>
  <printOptions/>
  <pageMargins left="0.75" right="0.75" top="1" bottom="1" header="0.5" footer="0.5"/>
  <pageSetup fitToHeight="2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9"/>
  <sheetViews>
    <sheetView zoomScalePageLayoutView="0" workbookViewId="0" topLeftCell="A25">
      <selection activeCell="E59" sqref="E59:F59"/>
    </sheetView>
  </sheetViews>
  <sheetFormatPr defaultColWidth="9.00390625" defaultRowHeight="12.75"/>
  <cols>
    <col min="1" max="1" width="25.00390625" style="75" customWidth="1"/>
    <col min="2" max="2" width="6.625" style="98" customWidth="1"/>
    <col min="3" max="3" width="19.625" style="99" customWidth="1"/>
    <col min="4" max="4" width="15.25390625" style="75" customWidth="1"/>
    <col min="5" max="5" width="15.00390625" style="89" customWidth="1"/>
    <col min="6" max="6" width="15.625" style="75" customWidth="1"/>
    <col min="7" max="7" width="4.375" style="75" customWidth="1"/>
    <col min="8" max="9" width="14.625" style="75" customWidth="1"/>
    <col min="10" max="10" width="13.875" style="75" bestFit="1" customWidth="1"/>
    <col min="11" max="11" width="14.25390625" style="75" customWidth="1"/>
    <col min="12" max="12" width="12.75390625" style="75" bestFit="1" customWidth="1"/>
    <col min="13" max="13" width="14.375" style="75" customWidth="1"/>
    <col min="14" max="14" width="18.75390625" style="75" customWidth="1"/>
    <col min="15" max="15" width="9.125" style="75" customWidth="1"/>
    <col min="16" max="16" width="9.00390625" style="75" bestFit="1" customWidth="1"/>
    <col min="17" max="16384" width="9.125" style="75" customWidth="1"/>
  </cols>
  <sheetData>
    <row r="1" spans="1:9" ht="12.75">
      <c r="A1" s="67"/>
      <c r="B1" s="68"/>
      <c r="C1" s="67"/>
      <c r="D1" s="67"/>
      <c r="E1" s="69"/>
      <c r="F1" s="67"/>
      <c r="G1" s="67"/>
      <c r="H1" s="67"/>
      <c r="I1" s="70" t="s">
        <v>159</v>
      </c>
    </row>
    <row r="2" spans="1:9" ht="15.75">
      <c r="A2" s="389" t="s">
        <v>128</v>
      </c>
      <c r="B2" s="389"/>
      <c r="C2" s="389"/>
      <c r="D2" s="389"/>
      <c r="E2" s="389"/>
      <c r="F2" s="389"/>
      <c r="G2" s="389"/>
      <c r="H2" s="389"/>
      <c r="I2" s="389"/>
    </row>
    <row r="3" spans="1:9" ht="15.75">
      <c r="A3" s="389" t="s">
        <v>308</v>
      </c>
      <c r="B3" s="389"/>
      <c r="C3" s="389"/>
      <c r="D3" s="389"/>
      <c r="E3" s="389"/>
      <c r="F3" s="389"/>
      <c r="G3" s="389"/>
      <c r="H3" s="389"/>
      <c r="I3" s="389"/>
    </row>
    <row r="4" spans="1:9" ht="5.25" customHeight="1">
      <c r="A4" s="67"/>
      <c r="B4" s="68"/>
      <c r="C4" s="67"/>
      <c r="D4" s="67"/>
      <c r="E4" s="69"/>
      <c r="F4" s="67"/>
      <c r="G4" s="67"/>
      <c r="H4" s="67"/>
      <c r="I4" s="67"/>
    </row>
    <row r="5" spans="1:9" ht="27" customHeight="1">
      <c r="A5" s="391" t="s">
        <v>138</v>
      </c>
      <c r="B5" s="394" t="s">
        <v>129</v>
      </c>
      <c r="C5" s="391" t="s">
        <v>130</v>
      </c>
      <c r="D5" s="399" t="s">
        <v>187</v>
      </c>
      <c r="E5" s="400"/>
      <c r="F5" s="400"/>
      <c r="G5" s="400"/>
      <c r="H5" s="400"/>
      <c r="I5" s="401"/>
    </row>
    <row r="6" spans="1:9" ht="20.25" customHeight="1">
      <c r="A6" s="392"/>
      <c r="B6" s="395"/>
      <c r="C6" s="397"/>
      <c r="D6" s="386" t="s">
        <v>131</v>
      </c>
      <c r="E6" s="386" t="s">
        <v>136</v>
      </c>
      <c r="F6" s="386"/>
      <c r="G6" s="386"/>
      <c r="H6" s="386"/>
      <c r="I6" s="386"/>
    </row>
    <row r="7" spans="1:9" ht="102" customHeight="1">
      <c r="A7" s="392"/>
      <c r="B7" s="395"/>
      <c r="C7" s="397"/>
      <c r="D7" s="386"/>
      <c r="E7" s="390" t="s">
        <v>132</v>
      </c>
      <c r="F7" s="387" t="s">
        <v>237</v>
      </c>
      <c r="G7" s="387" t="s">
        <v>133</v>
      </c>
      <c r="H7" s="387" t="s">
        <v>134</v>
      </c>
      <c r="I7" s="386"/>
    </row>
    <row r="8" spans="1:9" ht="38.25">
      <c r="A8" s="393"/>
      <c r="B8" s="396"/>
      <c r="C8" s="398"/>
      <c r="D8" s="386"/>
      <c r="E8" s="390"/>
      <c r="F8" s="387"/>
      <c r="G8" s="387"/>
      <c r="H8" s="71" t="s">
        <v>135</v>
      </c>
      <c r="I8" s="65" t="s">
        <v>236</v>
      </c>
    </row>
    <row r="9" spans="1:9" ht="24.75" customHeight="1">
      <c r="A9" s="71">
        <v>1</v>
      </c>
      <c r="B9" s="72">
        <v>2</v>
      </c>
      <c r="C9" s="71">
        <v>3</v>
      </c>
      <c r="D9" s="71">
        <v>4</v>
      </c>
      <c r="E9" s="120">
        <v>5</v>
      </c>
      <c r="F9" s="71">
        <v>6</v>
      </c>
      <c r="G9" s="71">
        <v>7</v>
      </c>
      <c r="H9" s="71">
        <v>8</v>
      </c>
      <c r="I9" s="71">
        <v>9</v>
      </c>
    </row>
    <row r="10" spans="1:14" ht="31.5">
      <c r="A10" s="204" t="s">
        <v>137</v>
      </c>
      <c r="B10" s="199" t="s">
        <v>188</v>
      </c>
      <c r="C10" s="200" t="s">
        <v>6</v>
      </c>
      <c r="D10" s="201">
        <f>E10+F10+H10</f>
        <v>208326269.76</v>
      </c>
      <c r="E10" s="201">
        <f>Лист3!D22+Лист3!D74</f>
        <v>155510000</v>
      </c>
      <c r="F10" s="201">
        <f>Лист3!D25</f>
        <v>46543540</v>
      </c>
      <c r="G10" s="201"/>
      <c r="H10" s="201">
        <f>H13+H15+H16+H20</f>
        <v>6272729.76</v>
      </c>
      <c r="I10" s="201">
        <f>I20</f>
        <v>240000</v>
      </c>
      <c r="J10" s="89">
        <f>Лист3!D20</f>
        <v>208326269.76</v>
      </c>
      <c r="K10" s="89">
        <f>J10-D10</f>
        <v>0</v>
      </c>
      <c r="L10" s="89"/>
      <c r="M10" s="89"/>
      <c r="N10" s="89"/>
    </row>
    <row r="11" spans="1:14" ht="45">
      <c r="A11" s="281" t="s">
        <v>139</v>
      </c>
      <c r="B11" s="282" t="s">
        <v>189</v>
      </c>
      <c r="C11" s="197"/>
      <c r="D11" s="196"/>
      <c r="E11" s="196" t="s">
        <v>6</v>
      </c>
      <c r="F11" s="196" t="s">
        <v>6</v>
      </c>
      <c r="G11" s="196" t="s">
        <v>6</v>
      </c>
      <c r="H11" s="196"/>
      <c r="I11" s="196" t="s">
        <v>6</v>
      </c>
      <c r="K11" s="80"/>
      <c r="L11" s="89"/>
      <c r="M11" s="89"/>
      <c r="N11" s="89"/>
    </row>
    <row r="12" spans="1:9" ht="15">
      <c r="A12" s="290"/>
      <c r="B12" s="282"/>
      <c r="C12" s="197"/>
      <c r="D12" s="196">
        <f aca="true" t="shared" si="0" ref="D12:D20">E12+F12+H12</f>
        <v>0</v>
      </c>
      <c r="E12" s="196"/>
      <c r="F12" s="196"/>
      <c r="G12" s="196"/>
      <c r="H12" s="196"/>
      <c r="I12" s="196"/>
    </row>
    <row r="13" spans="1:9" ht="45">
      <c r="A13" s="281" t="s">
        <v>140</v>
      </c>
      <c r="B13" s="282" t="s">
        <v>190</v>
      </c>
      <c r="C13" s="282" t="s">
        <v>227</v>
      </c>
      <c r="D13" s="196">
        <v>4500000</v>
      </c>
      <c r="E13" s="196"/>
      <c r="F13" s="196" t="s">
        <v>6</v>
      </c>
      <c r="G13" s="196" t="s">
        <v>6</v>
      </c>
      <c r="H13" s="196">
        <f>Лист3!E39</f>
        <v>4500000</v>
      </c>
      <c r="I13" s="196"/>
    </row>
    <row r="14" spans="1:9" ht="75">
      <c r="A14" s="281" t="s">
        <v>141</v>
      </c>
      <c r="B14" s="282" t="s">
        <v>191</v>
      </c>
      <c r="C14" s="282" t="s">
        <v>249</v>
      </c>
      <c r="D14" s="196"/>
      <c r="E14" s="196" t="s">
        <v>6</v>
      </c>
      <c r="F14" s="196" t="s">
        <v>6</v>
      </c>
      <c r="G14" s="196" t="s">
        <v>6</v>
      </c>
      <c r="H14" s="196"/>
      <c r="I14" s="196" t="s">
        <v>6</v>
      </c>
    </row>
    <row r="15" spans="1:9" ht="45">
      <c r="A15" s="281" t="s">
        <v>257</v>
      </c>
      <c r="B15" s="282" t="s">
        <v>258</v>
      </c>
      <c r="C15" s="282" t="s">
        <v>227</v>
      </c>
      <c r="D15" s="196">
        <f t="shared" si="0"/>
        <v>1530675</v>
      </c>
      <c r="E15" s="196"/>
      <c r="F15" s="196"/>
      <c r="G15" s="196"/>
      <c r="H15" s="196">
        <f>Лист3!E40</f>
        <v>1530675</v>
      </c>
      <c r="I15" s="196"/>
    </row>
    <row r="16" spans="1:9" ht="150">
      <c r="A16" s="281" t="s">
        <v>142</v>
      </c>
      <c r="B16" s="282" t="s">
        <v>192</v>
      </c>
      <c r="C16" s="282" t="s">
        <v>249</v>
      </c>
      <c r="D16" s="196">
        <f>H16</f>
        <v>2054.76</v>
      </c>
      <c r="E16" s="196" t="s">
        <v>6</v>
      </c>
      <c r="F16" s="196" t="s">
        <v>6</v>
      </c>
      <c r="G16" s="196" t="s">
        <v>6</v>
      </c>
      <c r="H16" s="196">
        <f>Лист3!E24</f>
        <v>2054.76</v>
      </c>
      <c r="I16" s="196" t="s">
        <v>6</v>
      </c>
    </row>
    <row r="17" spans="1:9" ht="15">
      <c r="A17" s="281" t="s">
        <v>5</v>
      </c>
      <c r="B17" s="282"/>
      <c r="C17" s="197"/>
      <c r="D17" s="196">
        <f t="shared" si="0"/>
        <v>0</v>
      </c>
      <c r="E17" s="196"/>
      <c r="F17" s="196"/>
      <c r="G17" s="196"/>
      <c r="H17" s="196"/>
      <c r="I17" s="196"/>
    </row>
    <row r="18" spans="1:11" ht="14.25" customHeight="1">
      <c r="A18" s="281" t="s">
        <v>143</v>
      </c>
      <c r="B18" s="282" t="s">
        <v>193</v>
      </c>
      <c r="C18" s="197"/>
      <c r="D18" s="196"/>
      <c r="E18" s="196" t="s">
        <v>6</v>
      </c>
      <c r="F18" s="196" t="s">
        <v>6</v>
      </c>
      <c r="G18" s="196" t="s">
        <v>6</v>
      </c>
      <c r="H18" s="196"/>
      <c r="I18" s="284"/>
      <c r="K18" s="89"/>
    </row>
    <row r="19" spans="1:11" ht="39.75" customHeight="1">
      <c r="A19" s="281" t="s">
        <v>144</v>
      </c>
      <c r="B19" s="282" t="s">
        <v>194</v>
      </c>
      <c r="C19" s="197" t="s">
        <v>6</v>
      </c>
      <c r="D19" s="196"/>
      <c r="E19" s="196" t="s">
        <v>6</v>
      </c>
      <c r="F19" s="196" t="s">
        <v>6</v>
      </c>
      <c r="G19" s="196" t="s">
        <v>6</v>
      </c>
      <c r="H19" s="196"/>
      <c r="I19" s="196" t="s">
        <v>6</v>
      </c>
      <c r="K19" s="89"/>
    </row>
    <row r="20" spans="1:9" ht="15">
      <c r="A20" s="290" t="s">
        <v>270</v>
      </c>
      <c r="B20" s="282" t="s">
        <v>194</v>
      </c>
      <c r="C20" s="282" t="s">
        <v>271</v>
      </c>
      <c r="D20" s="196">
        <f t="shared" si="0"/>
        <v>240000</v>
      </c>
      <c r="E20" s="196"/>
      <c r="F20" s="196"/>
      <c r="G20" s="196"/>
      <c r="H20" s="196">
        <f>I20</f>
        <v>240000</v>
      </c>
      <c r="I20" s="196">
        <f>Лист3!E41</f>
        <v>240000</v>
      </c>
    </row>
    <row r="21" spans="1:14" s="90" customFormat="1" ht="28.5">
      <c r="A21" s="291" t="s">
        <v>145</v>
      </c>
      <c r="B21" s="292" t="s">
        <v>195</v>
      </c>
      <c r="C21" s="202" t="s">
        <v>6</v>
      </c>
      <c r="D21" s="201">
        <f>H21+F21+E21</f>
        <v>213926870.19</v>
      </c>
      <c r="E21" s="201">
        <f>E23</f>
        <v>155510000</v>
      </c>
      <c r="F21" s="201">
        <f>F24+F36+F50</f>
        <v>46543540</v>
      </c>
      <c r="G21" s="201"/>
      <c r="H21" s="201">
        <f>H24+H40+H50+H35+H62+H38</f>
        <v>11873330.19</v>
      </c>
      <c r="I21" s="201">
        <f>I50+I46+I35+I62</f>
        <v>3566623.68</v>
      </c>
      <c r="J21" s="91">
        <f>Лист3!D49</f>
        <v>213926870.19</v>
      </c>
      <c r="K21" s="91">
        <f>D21-J21</f>
        <v>0</v>
      </c>
      <c r="L21" s="91"/>
      <c r="M21" s="91"/>
      <c r="N21" s="91"/>
    </row>
    <row r="22" spans="1:11" ht="15">
      <c r="A22" s="281" t="s">
        <v>5</v>
      </c>
      <c r="B22" s="282"/>
      <c r="C22" s="197"/>
      <c r="D22" s="196"/>
      <c r="E22" s="196"/>
      <c r="F22" s="196"/>
      <c r="G22" s="196"/>
      <c r="H22" s="196"/>
      <c r="I22" s="196"/>
      <c r="K22" s="89"/>
    </row>
    <row r="23" spans="1:14" ht="63.75" customHeight="1">
      <c r="A23" s="281" t="s">
        <v>146</v>
      </c>
      <c r="B23" s="282"/>
      <c r="C23" s="197"/>
      <c r="D23" s="196">
        <f>E23</f>
        <v>155510000</v>
      </c>
      <c r="E23" s="196">
        <f>E24+E35+E39+E40+E50</f>
        <v>155510000</v>
      </c>
      <c r="F23" s="196"/>
      <c r="G23" s="196"/>
      <c r="H23" s="196"/>
      <c r="I23" s="196"/>
      <c r="K23" s="89"/>
      <c r="N23" s="89"/>
    </row>
    <row r="24" spans="1:11" ht="56.25" customHeight="1">
      <c r="A24" s="205" t="s">
        <v>147</v>
      </c>
      <c r="B24" s="206" t="s">
        <v>196</v>
      </c>
      <c r="C24" s="207" t="s">
        <v>212</v>
      </c>
      <c r="D24" s="203">
        <f>H24+F24+E24</f>
        <v>103448106.85</v>
      </c>
      <c r="E24" s="203">
        <f>E27+E30+E33+E32</f>
        <v>92273073.05</v>
      </c>
      <c r="F24" s="203">
        <f>F27+F30+F33+F31</f>
        <v>8125349.04</v>
      </c>
      <c r="G24" s="203"/>
      <c r="H24" s="203">
        <f>H27+H30+H33</f>
        <v>3049684.76</v>
      </c>
      <c r="I24" s="203">
        <f>I27+I30+I33</f>
        <v>0</v>
      </c>
      <c r="K24" s="89"/>
    </row>
    <row r="25" spans="1:9" ht="15">
      <c r="A25" s="281" t="s">
        <v>211</v>
      </c>
      <c r="B25" s="282" t="s">
        <v>19</v>
      </c>
      <c r="C25" s="197" t="s">
        <v>212</v>
      </c>
      <c r="D25" s="196"/>
      <c r="E25" s="196"/>
      <c r="F25" s="196"/>
      <c r="G25" s="196"/>
      <c r="H25" s="196"/>
      <c r="I25" s="196"/>
    </row>
    <row r="26" spans="1:11" ht="75">
      <c r="A26" s="281" t="s">
        <v>213</v>
      </c>
      <c r="B26" s="384" t="s">
        <v>19</v>
      </c>
      <c r="C26" s="197" t="s">
        <v>212</v>
      </c>
      <c r="D26" s="196">
        <f>H26+F26+E26</f>
        <v>77428962.09</v>
      </c>
      <c r="E26" s="196">
        <f>E27</f>
        <v>70664905.05</v>
      </c>
      <c r="F26" s="196">
        <f>F27</f>
        <v>4538537.04</v>
      </c>
      <c r="G26" s="196"/>
      <c r="H26" s="196">
        <f>Лист3!E116+Лист3!E135</f>
        <v>2225520</v>
      </c>
      <c r="I26" s="196"/>
      <c r="K26" s="89"/>
    </row>
    <row r="27" spans="1:9" ht="27.75" customHeight="1">
      <c r="A27" s="287" t="s">
        <v>340</v>
      </c>
      <c r="B27" s="388"/>
      <c r="C27" s="282" t="s">
        <v>214</v>
      </c>
      <c r="D27" s="198">
        <f>H27+F27+E27</f>
        <v>77428962.09</v>
      </c>
      <c r="E27" s="198">
        <f>E28+E29</f>
        <v>70664905.05</v>
      </c>
      <c r="F27" s="198">
        <f>F28+F29</f>
        <v>4538537.04</v>
      </c>
      <c r="G27" s="198"/>
      <c r="H27" s="198">
        <f>H28+H29</f>
        <v>2225520</v>
      </c>
      <c r="I27" s="196"/>
    </row>
    <row r="28" spans="1:9" ht="15" customHeight="1">
      <c r="A28" s="323" t="s">
        <v>7</v>
      </c>
      <c r="B28" s="388"/>
      <c r="C28" s="282" t="s">
        <v>19</v>
      </c>
      <c r="D28" s="196">
        <f>H28+E28+F28</f>
        <v>76290425.05</v>
      </c>
      <c r="E28" s="196">
        <f>Лист3!D53+Лист3!D76</f>
        <v>69664905.05</v>
      </c>
      <c r="F28" s="284">
        <f>Лист3!E109</f>
        <v>4400000</v>
      </c>
      <c r="G28" s="196"/>
      <c r="H28" s="196">
        <f>Лист3!E135+Лист3!E116</f>
        <v>2225520</v>
      </c>
      <c r="I28" s="196">
        <v>0</v>
      </c>
    </row>
    <row r="29" spans="1:10" ht="52.5" customHeight="1">
      <c r="A29" s="324" t="s">
        <v>339</v>
      </c>
      <c r="B29" s="385"/>
      <c r="C29" s="316" t="s">
        <v>338</v>
      </c>
      <c r="D29" s="196">
        <f>H29+E29+F29</f>
        <v>1138537.04</v>
      </c>
      <c r="E29" s="196">
        <f>Лист3!E54+Лист3!E77</f>
        <v>1000000</v>
      </c>
      <c r="F29" s="196">
        <f>Лист3!D110</f>
        <v>138537.04</v>
      </c>
      <c r="G29" s="196"/>
      <c r="H29" s="196"/>
      <c r="I29" s="196"/>
      <c r="J29" s="89"/>
    </row>
    <row r="30" spans="1:9" ht="59.25" customHeight="1">
      <c r="A30" s="281" t="s">
        <v>341</v>
      </c>
      <c r="B30" s="314" t="s">
        <v>18</v>
      </c>
      <c r="C30" s="384" t="s">
        <v>215</v>
      </c>
      <c r="D30" s="196">
        <f>H30+F30+E30</f>
        <v>898880</v>
      </c>
      <c r="E30" s="196">
        <f>Лист3!D55+Лист3!D78</f>
        <v>368680</v>
      </c>
      <c r="F30" s="196">
        <f>Лист3!D100</f>
        <v>380200</v>
      </c>
      <c r="G30" s="196"/>
      <c r="H30" s="196">
        <f>H31</f>
        <v>150000</v>
      </c>
      <c r="I30" s="196"/>
    </row>
    <row r="31" spans="1:11" ht="62.25" customHeight="1">
      <c r="A31" s="281" t="s">
        <v>342</v>
      </c>
      <c r="B31" s="325" t="s">
        <v>336</v>
      </c>
      <c r="C31" s="388"/>
      <c r="D31" s="196">
        <f>H31+F31+E31</f>
        <v>1986000</v>
      </c>
      <c r="E31" s="196"/>
      <c r="F31" s="196">
        <f>Лист3!E99</f>
        <v>1836000</v>
      </c>
      <c r="G31" s="196"/>
      <c r="H31" s="196">
        <f>Лист3!E117</f>
        <v>150000</v>
      </c>
      <c r="I31" s="196">
        <v>0</v>
      </c>
      <c r="J31" s="92"/>
      <c r="K31" s="80"/>
    </row>
    <row r="32" spans="1:11" ht="45">
      <c r="A32" s="281" t="s">
        <v>346</v>
      </c>
      <c r="B32" s="283" t="s">
        <v>338</v>
      </c>
      <c r="C32" s="385"/>
      <c r="D32" s="196">
        <f>E32</f>
        <v>4320</v>
      </c>
      <c r="E32" s="196">
        <f>Лист3!D56+Лист3!D79</f>
        <v>4320</v>
      </c>
      <c r="F32" s="196"/>
      <c r="G32" s="196"/>
      <c r="H32" s="196"/>
      <c r="I32" s="196"/>
      <c r="J32" s="92"/>
      <c r="K32" s="80"/>
    </row>
    <row r="33" spans="1:9" ht="117" customHeight="1">
      <c r="A33" s="281" t="s">
        <v>119</v>
      </c>
      <c r="B33" s="384" t="s">
        <v>26</v>
      </c>
      <c r="C33" s="282" t="s">
        <v>216</v>
      </c>
      <c r="D33" s="198">
        <f>H33+F33+E33</f>
        <v>23279944.76</v>
      </c>
      <c r="E33" s="198">
        <f>E34</f>
        <v>21235168</v>
      </c>
      <c r="F33" s="198">
        <f>F34</f>
        <v>1370612</v>
      </c>
      <c r="G33" s="198"/>
      <c r="H33" s="198">
        <f>H34</f>
        <v>674164.76</v>
      </c>
      <c r="I33" s="196"/>
    </row>
    <row r="34" spans="1:9" ht="28.5" customHeight="1">
      <c r="A34" s="281" t="s">
        <v>217</v>
      </c>
      <c r="B34" s="385"/>
      <c r="C34" s="282" t="s">
        <v>26</v>
      </c>
      <c r="D34" s="196">
        <f>H34+F34+E34</f>
        <v>23279944.76</v>
      </c>
      <c r="E34" s="196">
        <f>Лист3!D58+Лист3!D82</f>
        <v>21235168</v>
      </c>
      <c r="F34" s="196">
        <f>Лист3!E111</f>
        <v>1370612</v>
      </c>
      <c r="G34" s="196"/>
      <c r="H34" s="196">
        <f>Лист3!E119+Лист3!E136</f>
        <v>674164.76</v>
      </c>
      <c r="I34" s="196">
        <v>0</v>
      </c>
    </row>
    <row r="35" spans="1:9" ht="116.25" customHeight="1">
      <c r="A35" s="322" t="s">
        <v>337</v>
      </c>
      <c r="B35" s="317" t="s">
        <v>1</v>
      </c>
      <c r="C35" s="282" t="s">
        <v>245</v>
      </c>
      <c r="D35" s="196">
        <f>H35+F35+E35</f>
        <v>21738409.3</v>
      </c>
      <c r="E35" s="196">
        <f>Лист3!D57+Лист3!D81</f>
        <v>21718409.3</v>
      </c>
      <c r="F35" s="196">
        <v>0</v>
      </c>
      <c r="G35" s="196"/>
      <c r="H35" s="196">
        <f>Лист3!E118</f>
        <v>20000</v>
      </c>
      <c r="I35" s="196"/>
    </row>
    <row r="36" spans="1:9" ht="75" customHeight="1">
      <c r="A36" s="281" t="s">
        <v>148</v>
      </c>
      <c r="B36" s="282" t="s">
        <v>197</v>
      </c>
      <c r="C36" s="314" t="s">
        <v>240</v>
      </c>
      <c r="D36" s="196">
        <f>E36+F36+H36</f>
        <v>0</v>
      </c>
      <c r="E36" s="196"/>
      <c r="F36" s="196">
        <f>F38+F39</f>
        <v>0</v>
      </c>
      <c r="G36" s="196"/>
      <c r="H36" s="196"/>
      <c r="I36" s="196"/>
    </row>
    <row r="37" spans="1:9" ht="15">
      <c r="A37" s="281" t="s">
        <v>4</v>
      </c>
      <c r="B37" s="282"/>
      <c r="C37" s="315"/>
      <c r="D37" s="196"/>
      <c r="E37" s="196"/>
      <c r="F37" s="196"/>
      <c r="G37" s="196"/>
      <c r="H37" s="196"/>
      <c r="I37" s="196"/>
    </row>
    <row r="38" spans="1:9" ht="61.5" customHeight="1">
      <c r="A38" s="281" t="s">
        <v>349</v>
      </c>
      <c r="B38" s="282" t="s">
        <v>352</v>
      </c>
      <c r="C38" s="384" t="s">
        <v>240</v>
      </c>
      <c r="D38" s="196">
        <f>E38+F38+H38</f>
        <v>0</v>
      </c>
      <c r="E38" s="196">
        <f>Лист3!D73</f>
        <v>0</v>
      </c>
      <c r="F38" s="196">
        <v>0</v>
      </c>
      <c r="G38" s="196"/>
      <c r="H38" s="196">
        <f>H39</f>
        <v>0</v>
      </c>
      <c r="I38" s="196"/>
    </row>
    <row r="39" spans="1:9" ht="55.5" customHeight="1">
      <c r="A39" s="281" t="s">
        <v>350</v>
      </c>
      <c r="B39" s="282" t="s">
        <v>351</v>
      </c>
      <c r="C39" s="385"/>
      <c r="D39" s="196">
        <f>E39+F39+H39</f>
        <v>0</v>
      </c>
      <c r="E39" s="196">
        <f>E38</f>
        <v>0</v>
      </c>
      <c r="F39" s="196">
        <v>0</v>
      </c>
      <c r="G39" s="196"/>
      <c r="H39" s="196"/>
      <c r="I39" s="196"/>
    </row>
    <row r="40" spans="1:9" ht="53.25" customHeight="1">
      <c r="A40" s="281" t="s">
        <v>149</v>
      </c>
      <c r="B40" s="282" t="s">
        <v>198</v>
      </c>
      <c r="C40" s="282" t="s">
        <v>218</v>
      </c>
      <c r="D40" s="196">
        <f>H40+F40+E40</f>
        <v>1739820</v>
      </c>
      <c r="E40" s="196">
        <f>E46+E44+E42</f>
        <v>1519820</v>
      </c>
      <c r="F40" s="196"/>
      <c r="G40" s="196"/>
      <c r="H40" s="196">
        <f>H44+H46</f>
        <v>220000</v>
      </c>
      <c r="I40" s="196"/>
    </row>
    <row r="41" spans="1:9" ht="15">
      <c r="A41" s="281" t="s">
        <v>4</v>
      </c>
      <c r="B41" s="282"/>
      <c r="C41" s="197"/>
      <c r="D41" s="196"/>
      <c r="E41" s="196"/>
      <c r="F41" s="196"/>
      <c r="G41" s="196"/>
      <c r="H41" s="196"/>
      <c r="I41" s="196"/>
    </row>
    <row r="42" spans="1:9" ht="41.25" customHeight="1">
      <c r="A42" s="281" t="s">
        <v>231</v>
      </c>
      <c r="B42" s="282"/>
      <c r="C42" s="282" t="s">
        <v>219</v>
      </c>
      <c r="D42" s="196">
        <f aca="true" t="shared" si="1" ref="D42:D47">H42+F42+E42</f>
        <v>1502820</v>
      </c>
      <c r="E42" s="196">
        <f>E43</f>
        <v>1502820</v>
      </c>
      <c r="F42" s="196"/>
      <c r="G42" s="196"/>
      <c r="H42" s="196"/>
      <c r="I42" s="196"/>
    </row>
    <row r="43" spans="1:9" ht="15">
      <c r="A43" s="281" t="s">
        <v>9</v>
      </c>
      <c r="B43" s="282"/>
      <c r="C43" s="282" t="s">
        <v>17</v>
      </c>
      <c r="D43" s="196">
        <f>E43</f>
        <v>1502820</v>
      </c>
      <c r="E43" s="196">
        <f>Лист3!D70+Лист3!D93</f>
        <v>1502820</v>
      </c>
      <c r="F43" s="196"/>
      <c r="G43" s="196"/>
      <c r="H43" s="198"/>
      <c r="I43" s="196"/>
    </row>
    <row r="44" spans="1:9" ht="44.25" customHeight="1">
      <c r="A44" s="281" t="s">
        <v>220</v>
      </c>
      <c r="B44" s="282"/>
      <c r="C44" s="282" t="s">
        <v>221</v>
      </c>
      <c r="D44" s="196">
        <f t="shared" si="1"/>
        <v>35000</v>
      </c>
      <c r="E44" s="196">
        <f>E45</f>
        <v>15000</v>
      </c>
      <c r="F44" s="196"/>
      <c r="G44" s="196"/>
      <c r="H44" s="196">
        <f>H45</f>
        <v>20000</v>
      </c>
      <c r="I44" s="196"/>
    </row>
    <row r="45" spans="1:9" ht="15">
      <c r="A45" s="281" t="s">
        <v>9</v>
      </c>
      <c r="B45" s="282"/>
      <c r="C45" s="282" t="s">
        <v>17</v>
      </c>
      <c r="D45" s="196">
        <f t="shared" si="1"/>
        <v>35000</v>
      </c>
      <c r="E45" s="196">
        <f>Лист3!D71</f>
        <v>15000</v>
      </c>
      <c r="F45" s="196"/>
      <c r="G45" s="196"/>
      <c r="H45" s="196">
        <f>Лист3!E130</f>
        <v>20000</v>
      </c>
      <c r="I45" s="196"/>
    </row>
    <row r="46" spans="1:9" ht="36.75" customHeight="1">
      <c r="A46" s="281" t="s">
        <v>226</v>
      </c>
      <c r="B46" s="282"/>
      <c r="C46" s="282" t="s">
        <v>229</v>
      </c>
      <c r="D46" s="196">
        <f t="shared" si="1"/>
        <v>202000</v>
      </c>
      <c r="E46" s="196">
        <f>E47</f>
        <v>2000</v>
      </c>
      <c r="F46" s="196"/>
      <c r="G46" s="196"/>
      <c r="H46" s="196">
        <f>H47</f>
        <v>200000</v>
      </c>
      <c r="I46" s="196"/>
    </row>
    <row r="47" spans="1:9" ht="15">
      <c r="A47" s="281" t="s">
        <v>9</v>
      </c>
      <c r="B47" s="282"/>
      <c r="C47" s="282" t="s">
        <v>17</v>
      </c>
      <c r="D47" s="196">
        <f t="shared" si="1"/>
        <v>202000</v>
      </c>
      <c r="E47" s="196">
        <f>Лист3!E72</f>
        <v>2000</v>
      </c>
      <c r="F47" s="196"/>
      <c r="G47" s="196"/>
      <c r="H47" s="196">
        <f>Лист3!E133+Лист3!D129</f>
        <v>200000</v>
      </c>
      <c r="I47" s="196"/>
    </row>
    <row r="48" spans="1:9" ht="45" customHeight="1">
      <c r="A48" s="281" t="s">
        <v>285</v>
      </c>
      <c r="B48" s="282" t="s">
        <v>199</v>
      </c>
      <c r="C48" s="197"/>
      <c r="D48" s="196"/>
      <c r="E48" s="196"/>
      <c r="F48" s="196"/>
      <c r="G48" s="196"/>
      <c r="H48" s="196"/>
      <c r="I48" s="196"/>
    </row>
    <row r="49" spans="1:9" ht="48" customHeight="1">
      <c r="A49" s="281" t="s">
        <v>150</v>
      </c>
      <c r="B49" s="282" t="s">
        <v>200</v>
      </c>
      <c r="C49" s="197" t="s">
        <v>212</v>
      </c>
      <c r="D49" s="196"/>
      <c r="E49" s="196"/>
      <c r="F49" s="196"/>
      <c r="G49" s="196"/>
      <c r="H49" s="196"/>
      <c r="I49" s="196"/>
    </row>
    <row r="50" spans="1:13" ht="82.5" customHeight="1">
      <c r="A50" s="285" t="s">
        <v>225</v>
      </c>
      <c r="B50" s="286" t="s">
        <v>224</v>
      </c>
      <c r="C50" s="286" t="s">
        <v>222</v>
      </c>
      <c r="D50" s="203">
        <f>H50+F50+E50</f>
        <v>86492166.47999999</v>
      </c>
      <c r="E50" s="203">
        <f>SUM(E52:E61)</f>
        <v>39998697.65</v>
      </c>
      <c r="F50" s="203">
        <f>SUM(F52:F60)</f>
        <v>38418190.96</v>
      </c>
      <c r="G50" s="203"/>
      <c r="H50" s="203">
        <f>SUM(H52:H61)</f>
        <v>8075277.87</v>
      </c>
      <c r="I50" s="203">
        <f>SUM(I52:I61)</f>
        <v>3058256.12</v>
      </c>
      <c r="K50" s="89">
        <f>Лист3!D59+Лист3!D83</f>
        <v>39998697.65</v>
      </c>
      <c r="M50" s="89"/>
    </row>
    <row r="51" spans="1:13" ht="15.75" customHeight="1">
      <c r="A51" s="281" t="s">
        <v>4</v>
      </c>
      <c r="B51" s="282"/>
      <c r="C51" s="282" t="s">
        <v>222</v>
      </c>
      <c r="D51" s="196">
        <f>H51+F51+E51</f>
        <v>82122226.47999999</v>
      </c>
      <c r="E51" s="196">
        <f>E52+E53+E56+E57+E59+E60+E61+E55</f>
        <v>39988697.65</v>
      </c>
      <c r="F51" s="196">
        <f>F54+F56+F57+F60</f>
        <v>34058250.96</v>
      </c>
      <c r="G51" s="196"/>
      <c r="H51" s="196">
        <f>H52+H53+H56+H57+H59+H60+H61+H54</f>
        <v>8075277.87</v>
      </c>
      <c r="I51" s="196">
        <f>I52+I53+I56+I57+I59+I60+I61</f>
        <v>3058256.12</v>
      </c>
      <c r="L51" s="89"/>
      <c r="M51" s="89"/>
    </row>
    <row r="52" spans="1:9" ht="15">
      <c r="A52" s="281" t="s">
        <v>13</v>
      </c>
      <c r="B52" s="282"/>
      <c r="C52" s="282" t="s">
        <v>20</v>
      </c>
      <c r="D52" s="196">
        <f aca="true" t="shared" si="2" ref="D52:D63">H52+F52+E52</f>
        <v>1015324</v>
      </c>
      <c r="E52" s="196">
        <f>Лист3!D61+Лист3!D85</f>
        <v>1012324</v>
      </c>
      <c r="F52" s="196"/>
      <c r="G52" s="196"/>
      <c r="H52" s="196">
        <f>Лист3!D121</f>
        <v>3000</v>
      </c>
      <c r="I52" s="196">
        <v>0</v>
      </c>
    </row>
    <row r="53" spans="1:14" ht="16.5" customHeight="1">
      <c r="A53" s="281" t="s">
        <v>22</v>
      </c>
      <c r="B53" s="282"/>
      <c r="C53" s="282" t="s">
        <v>0</v>
      </c>
      <c r="D53" s="196">
        <f t="shared" si="2"/>
        <v>10080990</v>
      </c>
      <c r="E53" s="196">
        <f>Лист3!D62+Лист3!D86</f>
        <v>9917740</v>
      </c>
      <c r="F53" s="196"/>
      <c r="G53" s="196"/>
      <c r="H53" s="196">
        <f>Лист3!E122</f>
        <v>163250</v>
      </c>
      <c r="I53" s="196">
        <v>0</v>
      </c>
      <c r="K53" s="80"/>
      <c r="N53" s="89"/>
    </row>
    <row r="54" spans="1:14" ht="26.25" customHeight="1">
      <c r="A54" s="281" t="s">
        <v>252</v>
      </c>
      <c r="B54" s="282"/>
      <c r="C54" s="282" t="s">
        <v>21</v>
      </c>
      <c r="D54" s="196">
        <f t="shared" si="2"/>
        <v>29381800</v>
      </c>
      <c r="E54" s="196"/>
      <c r="F54" s="196">
        <f>Лист3!D98</f>
        <v>29346800</v>
      </c>
      <c r="G54" s="196"/>
      <c r="H54" s="196">
        <f>Лист3!E123</f>
        <v>35000</v>
      </c>
      <c r="I54" s="196"/>
      <c r="K54" s="80"/>
      <c r="N54" s="89"/>
    </row>
    <row r="55" spans="1:14" ht="45" customHeight="1">
      <c r="A55" s="281" t="s">
        <v>274</v>
      </c>
      <c r="B55" s="282"/>
      <c r="C55" s="282" t="s">
        <v>334</v>
      </c>
      <c r="D55" s="196">
        <f t="shared" si="2"/>
        <v>81883</v>
      </c>
      <c r="E55" s="196">
        <f>Лист3!D63+Лист3!D87</f>
        <v>81883</v>
      </c>
      <c r="F55" s="196"/>
      <c r="G55" s="196"/>
      <c r="H55" s="196"/>
      <c r="I55" s="196"/>
      <c r="K55" s="80"/>
      <c r="N55" s="89"/>
    </row>
    <row r="56" spans="1:14" ht="26.25" customHeight="1">
      <c r="A56" s="281" t="s">
        <v>223</v>
      </c>
      <c r="B56" s="282"/>
      <c r="C56" s="282" t="s">
        <v>2</v>
      </c>
      <c r="D56" s="196">
        <f t="shared" si="2"/>
        <v>8522022</v>
      </c>
      <c r="E56" s="196">
        <f>Лист3!D64+Лист3!D88</f>
        <v>5330422</v>
      </c>
      <c r="F56" s="196">
        <f>Лист3!D101+Лист3!D105</f>
        <v>2938400</v>
      </c>
      <c r="G56" s="196"/>
      <c r="H56" s="196">
        <f>Лист3!E124</f>
        <v>253200</v>
      </c>
      <c r="I56" s="196"/>
      <c r="K56" s="80"/>
      <c r="N56" s="89"/>
    </row>
    <row r="57" spans="1:14" ht="20.25" customHeight="1">
      <c r="A57" s="281" t="s">
        <v>14</v>
      </c>
      <c r="B57" s="282"/>
      <c r="C57" s="282" t="s">
        <v>1</v>
      </c>
      <c r="D57" s="196">
        <f t="shared" si="2"/>
        <v>14947940.55</v>
      </c>
      <c r="E57" s="196">
        <f>Лист3!D65+Лист3!D89</f>
        <v>11200440.55</v>
      </c>
      <c r="F57" s="196">
        <f>Лист3!D102+Лист3!E103</f>
        <v>1559500</v>
      </c>
      <c r="G57" s="196"/>
      <c r="H57" s="196">
        <f>Лист3!E125+Лист3!E137+Лист3!E146+Лист3!E150</f>
        <v>2188000</v>
      </c>
      <c r="I57" s="196">
        <f>Лист3!E146+Лист3!E150</f>
        <v>300000</v>
      </c>
      <c r="N57" s="89"/>
    </row>
    <row r="58" spans="1:14" ht="20.25" customHeight="1">
      <c r="A58" s="281" t="str">
        <f>Лист3!A66</f>
        <v>Страхование имущества</v>
      </c>
      <c r="B58" s="282"/>
      <c r="C58" s="282" t="s">
        <v>359</v>
      </c>
      <c r="D58" s="196">
        <f t="shared" si="2"/>
        <v>10000</v>
      </c>
      <c r="E58" s="196">
        <f>Лист3!D66</f>
        <v>10000</v>
      </c>
      <c r="F58" s="196"/>
      <c r="G58" s="196"/>
      <c r="H58" s="196"/>
      <c r="I58" s="196"/>
      <c r="N58" s="89"/>
    </row>
    <row r="59" spans="1:14" ht="29.25" customHeight="1">
      <c r="A59" s="281" t="s">
        <v>24</v>
      </c>
      <c r="B59" s="282"/>
      <c r="C59" s="282" t="s">
        <v>25</v>
      </c>
      <c r="D59" s="196">
        <f t="shared" si="2"/>
        <v>9060440</v>
      </c>
      <c r="E59" s="196">
        <f>Лист3!D67+Лист3!D90</f>
        <v>3936500</v>
      </c>
      <c r="F59" s="196">
        <f>Лист3!D106+Лист3!D107</f>
        <v>4359940</v>
      </c>
      <c r="G59" s="196"/>
      <c r="H59" s="196">
        <f>Лист3!D126</f>
        <v>764000</v>
      </c>
      <c r="I59" s="196">
        <v>0</v>
      </c>
      <c r="N59" s="89"/>
    </row>
    <row r="60" spans="1:14" ht="27.75" customHeight="1">
      <c r="A60" s="281" t="s">
        <v>15</v>
      </c>
      <c r="B60" s="282"/>
      <c r="C60" s="282" t="s">
        <v>16</v>
      </c>
      <c r="D60" s="196">
        <f t="shared" si="2"/>
        <v>9102946.08</v>
      </c>
      <c r="E60" s="196">
        <f>Лист3!D68+Лист3!D91</f>
        <v>4758094</v>
      </c>
      <c r="F60" s="196">
        <f>Лист3!D113</f>
        <v>213550.96</v>
      </c>
      <c r="G60" s="196"/>
      <c r="H60" s="196">
        <f>Лист3!D127+Лист3!E139+Лист3!E147+Лист3!E151+Лист3!E143</f>
        <v>4131301.12</v>
      </c>
      <c r="I60" s="196">
        <f>Лист3!E143+Лист3!E147+Лист3!E151</f>
        <v>2518256.12</v>
      </c>
      <c r="K60" s="89"/>
      <c r="L60" s="89"/>
      <c r="N60" s="89"/>
    </row>
    <row r="61" spans="1:14" ht="60" customHeight="1">
      <c r="A61" s="281" t="s">
        <v>347</v>
      </c>
      <c r="B61" s="282"/>
      <c r="C61" s="282" t="s">
        <v>335</v>
      </c>
      <c r="D61" s="196">
        <f t="shared" si="2"/>
        <v>4288820.85</v>
      </c>
      <c r="E61" s="196">
        <f>Лист3!D69</f>
        <v>3751294.1</v>
      </c>
      <c r="F61" s="196"/>
      <c r="G61" s="196"/>
      <c r="H61" s="196">
        <f>Лист3!E128+Лист3!E138+Лист3!E152</f>
        <v>537526.75</v>
      </c>
      <c r="I61" s="196">
        <f>Лист3!E154</f>
        <v>240000</v>
      </c>
      <c r="N61" s="89"/>
    </row>
    <row r="62" spans="1:11" ht="91.5" customHeight="1">
      <c r="A62" s="281" t="s">
        <v>248</v>
      </c>
      <c r="B62" s="282"/>
      <c r="C62" s="282" t="s">
        <v>272</v>
      </c>
      <c r="D62" s="196">
        <f t="shared" si="2"/>
        <v>508367.56</v>
      </c>
      <c r="E62" s="196"/>
      <c r="F62" s="196">
        <v>0</v>
      </c>
      <c r="G62" s="196"/>
      <c r="H62" s="196">
        <f>Лист3!E142</f>
        <v>508367.56</v>
      </c>
      <c r="I62" s="196">
        <f>I63</f>
        <v>508367.56</v>
      </c>
      <c r="K62" s="89"/>
    </row>
    <row r="63" spans="1:9" ht="15">
      <c r="A63" s="281" t="s">
        <v>4</v>
      </c>
      <c r="B63" s="282" t="s">
        <v>268</v>
      </c>
      <c r="C63" s="282" t="s">
        <v>273</v>
      </c>
      <c r="D63" s="196">
        <f t="shared" si="2"/>
        <v>508367.56</v>
      </c>
      <c r="E63" s="196"/>
      <c r="F63" s="196"/>
      <c r="G63" s="196"/>
      <c r="H63" s="196">
        <f>I63</f>
        <v>508367.56</v>
      </c>
      <c r="I63" s="196">
        <f>Лист3!E142</f>
        <v>508367.56</v>
      </c>
    </row>
    <row r="64" spans="1:9" s="90" customFormat="1" ht="57">
      <c r="A64" s="287" t="s">
        <v>151</v>
      </c>
      <c r="B64" s="288" t="s">
        <v>201</v>
      </c>
      <c r="C64" s="282" t="s">
        <v>233</v>
      </c>
      <c r="D64" s="198">
        <f>H64+F64+E64</f>
        <v>208326269.76</v>
      </c>
      <c r="E64" s="198">
        <f>E10</f>
        <v>155510000</v>
      </c>
      <c r="F64" s="198">
        <f>F10</f>
        <v>46543540</v>
      </c>
      <c r="G64" s="198"/>
      <c r="H64" s="198">
        <f>H10</f>
        <v>6272729.76</v>
      </c>
      <c r="I64" s="198">
        <f>I10</f>
        <v>240000</v>
      </c>
    </row>
    <row r="65" spans="1:9" ht="45">
      <c r="A65" s="281" t="s">
        <v>152</v>
      </c>
      <c r="B65" s="282" t="s">
        <v>25</v>
      </c>
      <c r="C65" s="282" t="s">
        <v>235</v>
      </c>
      <c r="D65" s="196">
        <f>H65+F65+E65</f>
        <v>208326269.76</v>
      </c>
      <c r="E65" s="196">
        <f>E10</f>
        <v>155510000</v>
      </c>
      <c r="F65" s="196">
        <f>F10</f>
        <v>46543540</v>
      </c>
      <c r="G65" s="196"/>
      <c r="H65" s="196">
        <f>H10</f>
        <v>6272729.76</v>
      </c>
      <c r="I65" s="196">
        <f>I10</f>
        <v>240000</v>
      </c>
    </row>
    <row r="66" spans="1:9" ht="13.5" customHeight="1">
      <c r="A66" s="281" t="s">
        <v>153</v>
      </c>
      <c r="B66" s="282" t="s">
        <v>202</v>
      </c>
      <c r="C66" s="282" t="s">
        <v>235</v>
      </c>
      <c r="D66" s="196"/>
      <c r="E66" s="196"/>
      <c r="F66" s="196"/>
      <c r="G66" s="196"/>
      <c r="H66" s="196"/>
      <c r="I66" s="196"/>
    </row>
    <row r="67" spans="1:11" s="90" customFormat="1" ht="25.5" customHeight="1">
      <c r="A67" s="287" t="s">
        <v>154</v>
      </c>
      <c r="B67" s="288" t="s">
        <v>203</v>
      </c>
      <c r="C67" s="282" t="s">
        <v>232</v>
      </c>
      <c r="D67" s="198">
        <f>H67+F67+E67</f>
        <v>215381727.61</v>
      </c>
      <c r="E67" s="198">
        <f>E64+E70</f>
        <v>155510000</v>
      </c>
      <c r="F67" s="198">
        <f>F64+F70</f>
        <v>47998397.42</v>
      </c>
      <c r="G67" s="198"/>
      <c r="H67" s="198">
        <f>H68</f>
        <v>11873330.19</v>
      </c>
      <c r="I67" s="198">
        <f>I64+I70</f>
        <v>3566623.68</v>
      </c>
      <c r="K67" s="91"/>
    </row>
    <row r="68" spans="1:11" ht="25.5" customHeight="1">
      <c r="A68" s="281" t="s">
        <v>155</v>
      </c>
      <c r="B68" s="282" t="s">
        <v>204</v>
      </c>
      <c r="C68" s="282" t="s">
        <v>234</v>
      </c>
      <c r="D68" s="196">
        <f>H68+F68+E68</f>
        <v>215381727.61</v>
      </c>
      <c r="E68" s="196">
        <f>E67</f>
        <v>155510000</v>
      </c>
      <c r="F68" s="196">
        <f>F67</f>
        <v>47998397.42</v>
      </c>
      <c r="G68" s="196"/>
      <c r="H68" s="196">
        <f>H24+H40+H50+H35+H62+H38</f>
        <v>11873330.19</v>
      </c>
      <c r="I68" s="196">
        <f>I67</f>
        <v>3566623.68</v>
      </c>
      <c r="K68" s="89"/>
    </row>
    <row r="69" spans="1:9" ht="14.25" customHeight="1">
      <c r="A69" s="281" t="s">
        <v>156</v>
      </c>
      <c r="B69" s="282" t="s">
        <v>205</v>
      </c>
      <c r="C69" s="282" t="s">
        <v>234</v>
      </c>
      <c r="D69" s="196"/>
      <c r="E69" s="196"/>
      <c r="F69" s="196"/>
      <c r="G69" s="196"/>
      <c r="H69" s="196"/>
      <c r="I69" s="196"/>
    </row>
    <row r="70" spans="1:11" s="90" customFormat="1" ht="28.5">
      <c r="A70" s="287" t="s">
        <v>157</v>
      </c>
      <c r="B70" s="288" t="s">
        <v>206</v>
      </c>
      <c r="C70" s="289" t="s">
        <v>6</v>
      </c>
      <c r="D70" s="198">
        <f>H70+F70+E70</f>
        <v>7055457.85</v>
      </c>
      <c r="E70" s="198">
        <v>0</v>
      </c>
      <c r="F70" s="198">
        <f>Лист3!E16</f>
        <v>1454857.42</v>
      </c>
      <c r="G70" s="198"/>
      <c r="H70" s="198">
        <f>Лист3!D9</f>
        <v>5600600.43</v>
      </c>
      <c r="I70" s="198">
        <f>Лист3!D11</f>
        <v>3326623.68</v>
      </c>
      <c r="K70" s="91"/>
    </row>
    <row r="71" spans="1:9" s="90" customFormat="1" ht="27.75" customHeight="1">
      <c r="A71" s="287" t="s">
        <v>158</v>
      </c>
      <c r="B71" s="288" t="s">
        <v>207</v>
      </c>
      <c r="C71" s="289" t="s">
        <v>6</v>
      </c>
      <c r="D71" s="198">
        <f>H71+F71+E71</f>
        <v>0</v>
      </c>
      <c r="E71" s="198">
        <f>E64+E70-E67</f>
        <v>0</v>
      </c>
      <c r="F71" s="198">
        <f>F64+F70-F67</f>
        <v>0</v>
      </c>
      <c r="G71" s="198"/>
      <c r="H71" s="198">
        <f>H64+H70-H67</f>
        <v>0</v>
      </c>
      <c r="I71" s="198">
        <f>I64+I70-I67</f>
        <v>0</v>
      </c>
    </row>
    <row r="72" spans="1:9" ht="12.75">
      <c r="A72" s="67"/>
      <c r="B72" s="93"/>
      <c r="C72" s="73"/>
      <c r="D72" s="73"/>
      <c r="E72" s="94"/>
      <c r="F72" s="73"/>
      <c r="G72" s="73"/>
      <c r="H72" s="73"/>
      <c r="I72" s="73"/>
    </row>
    <row r="73" spans="1:9" ht="12.75">
      <c r="A73" s="67"/>
      <c r="B73" s="93"/>
      <c r="C73" s="73"/>
      <c r="D73" s="94"/>
      <c r="E73" s="94"/>
      <c r="F73" s="94"/>
      <c r="G73" s="94"/>
      <c r="H73" s="94"/>
      <c r="I73" s="94"/>
    </row>
    <row r="74" spans="1:9" ht="12.75">
      <c r="A74" s="67"/>
      <c r="B74" s="93"/>
      <c r="C74" s="73"/>
      <c r="D74" s="73"/>
      <c r="E74" s="94"/>
      <c r="F74" s="73"/>
      <c r="G74" s="73"/>
      <c r="H74" s="94"/>
      <c r="I74" s="73"/>
    </row>
    <row r="75" spans="1:9" ht="12.75">
      <c r="A75" s="67"/>
      <c r="B75" s="93"/>
      <c r="C75" s="73"/>
      <c r="D75" s="73"/>
      <c r="E75" s="94"/>
      <c r="F75" s="73"/>
      <c r="G75" s="73"/>
      <c r="H75" s="73"/>
      <c r="I75" s="73"/>
    </row>
    <row r="76" spans="1:9" ht="12.75">
      <c r="A76" s="67"/>
      <c r="B76" s="93"/>
      <c r="C76" s="73"/>
      <c r="D76" s="73"/>
      <c r="E76" s="94"/>
      <c r="F76" s="73"/>
      <c r="G76" s="73"/>
      <c r="H76" s="73"/>
      <c r="I76" s="73"/>
    </row>
    <row r="77" spans="1:9" ht="12.75">
      <c r="A77" s="67"/>
      <c r="B77" s="93"/>
      <c r="C77" s="73"/>
      <c r="D77" s="73"/>
      <c r="E77" s="94"/>
      <c r="F77" s="73"/>
      <c r="G77" s="73"/>
      <c r="H77" s="73"/>
      <c r="I77" s="73"/>
    </row>
    <row r="78" spans="1:9" ht="12.75">
      <c r="A78" s="67"/>
      <c r="B78" s="93"/>
      <c r="C78" s="73"/>
      <c r="D78" s="73"/>
      <c r="E78" s="94"/>
      <c r="F78" s="73"/>
      <c r="G78" s="73"/>
      <c r="H78" s="73"/>
      <c r="I78" s="73"/>
    </row>
    <row r="79" spans="1:9" ht="12.75">
      <c r="A79" s="67"/>
      <c r="B79" s="93"/>
      <c r="C79" s="73"/>
      <c r="D79" s="73"/>
      <c r="E79" s="94"/>
      <c r="F79" s="73"/>
      <c r="G79" s="73"/>
      <c r="H79" s="73"/>
      <c r="I79" s="73"/>
    </row>
    <row r="80" spans="1:9" ht="12.75">
      <c r="A80" s="67"/>
      <c r="B80" s="93"/>
      <c r="C80" s="73"/>
      <c r="D80" s="73"/>
      <c r="E80" s="94"/>
      <c r="F80" s="73"/>
      <c r="G80" s="73"/>
      <c r="H80" s="73"/>
      <c r="I80" s="73"/>
    </row>
    <row r="81" spans="1:9" ht="12.75">
      <c r="A81" s="67"/>
      <c r="B81" s="93"/>
      <c r="C81" s="73"/>
      <c r="D81" s="73"/>
      <c r="E81" s="94"/>
      <c r="F81" s="73"/>
      <c r="G81" s="73"/>
      <c r="H81" s="73"/>
      <c r="I81" s="73"/>
    </row>
    <row r="82" spans="1:9" ht="12.75">
      <c r="A82" s="67"/>
      <c r="B82" s="93"/>
      <c r="C82" s="73"/>
      <c r="D82" s="73"/>
      <c r="E82" s="94"/>
      <c r="F82" s="73"/>
      <c r="G82" s="73"/>
      <c r="H82" s="73"/>
      <c r="I82" s="73"/>
    </row>
    <row r="83" spans="1:9" ht="12.75">
      <c r="A83" s="67"/>
      <c r="B83" s="93"/>
      <c r="C83" s="73"/>
      <c r="D83" s="73"/>
      <c r="E83" s="94"/>
      <c r="F83" s="73"/>
      <c r="G83" s="73"/>
      <c r="H83" s="73"/>
      <c r="I83" s="73"/>
    </row>
    <row r="84" spans="1:9" ht="12.75">
      <c r="A84" s="67"/>
      <c r="B84" s="93"/>
      <c r="C84" s="73"/>
      <c r="D84" s="73"/>
      <c r="E84" s="94"/>
      <c r="F84" s="73"/>
      <c r="G84" s="73"/>
      <c r="H84" s="73"/>
      <c r="I84" s="73"/>
    </row>
    <row r="85" spans="1:9" ht="12.75">
      <c r="A85" s="67"/>
      <c r="B85" s="93"/>
      <c r="C85" s="73"/>
      <c r="D85" s="73"/>
      <c r="E85" s="94"/>
      <c r="F85" s="73"/>
      <c r="G85" s="73"/>
      <c r="H85" s="73"/>
      <c r="I85" s="73"/>
    </row>
    <row r="86" spans="1:9" ht="12.75">
      <c r="A86" s="67"/>
      <c r="B86" s="93"/>
      <c r="C86" s="73"/>
      <c r="D86" s="73"/>
      <c r="E86" s="94"/>
      <c r="F86" s="73"/>
      <c r="G86" s="73"/>
      <c r="H86" s="73"/>
      <c r="I86" s="73"/>
    </row>
    <row r="87" spans="1:9" ht="12.75">
      <c r="A87" s="67"/>
      <c r="B87" s="93"/>
      <c r="C87" s="73"/>
      <c r="D87" s="73"/>
      <c r="E87" s="94"/>
      <c r="F87" s="73"/>
      <c r="G87" s="73"/>
      <c r="H87" s="73"/>
      <c r="I87" s="73"/>
    </row>
    <row r="88" spans="1:9" ht="12.75">
      <c r="A88" s="67"/>
      <c r="B88" s="93"/>
      <c r="C88" s="73"/>
      <c r="D88" s="73"/>
      <c r="E88" s="94"/>
      <c r="F88" s="73"/>
      <c r="G88" s="73"/>
      <c r="H88" s="73"/>
      <c r="I88" s="73"/>
    </row>
    <row r="89" spans="1:9" ht="12.75">
      <c r="A89" s="67"/>
      <c r="B89" s="93"/>
      <c r="C89" s="73"/>
      <c r="D89" s="73"/>
      <c r="E89" s="94"/>
      <c r="F89" s="73"/>
      <c r="G89" s="73"/>
      <c r="H89" s="73"/>
      <c r="I89" s="73"/>
    </row>
    <row r="90" spans="1:9" ht="12.75">
      <c r="A90" s="67"/>
      <c r="B90" s="93"/>
      <c r="C90" s="73"/>
      <c r="D90" s="73"/>
      <c r="E90" s="94"/>
      <c r="F90" s="73"/>
      <c r="G90" s="73"/>
      <c r="H90" s="73"/>
      <c r="I90" s="73"/>
    </row>
    <row r="91" spans="1:9" ht="12.75">
      <c r="A91" s="67"/>
      <c r="B91" s="93"/>
      <c r="C91" s="73"/>
      <c r="D91" s="73"/>
      <c r="E91" s="94"/>
      <c r="F91" s="73"/>
      <c r="G91" s="73"/>
      <c r="H91" s="73"/>
      <c r="I91" s="73"/>
    </row>
    <row r="92" spans="1:9" ht="12.75">
      <c r="A92" s="67"/>
      <c r="B92" s="93"/>
      <c r="C92" s="73"/>
      <c r="D92" s="73"/>
      <c r="E92" s="94"/>
      <c r="F92" s="73"/>
      <c r="G92" s="73"/>
      <c r="H92" s="73"/>
      <c r="I92" s="73"/>
    </row>
    <row r="93" spans="1:9" ht="12.75">
      <c r="A93" s="67"/>
      <c r="B93" s="93"/>
      <c r="C93" s="73"/>
      <c r="D93" s="73"/>
      <c r="E93" s="94"/>
      <c r="F93" s="73"/>
      <c r="G93" s="73"/>
      <c r="H93" s="73"/>
      <c r="I93" s="73"/>
    </row>
    <row r="94" spans="1:9" ht="12.75">
      <c r="A94" s="67"/>
      <c r="B94" s="93"/>
      <c r="C94" s="73"/>
      <c r="D94" s="73"/>
      <c r="E94" s="94"/>
      <c r="F94" s="73"/>
      <c r="G94" s="73"/>
      <c r="H94" s="73"/>
      <c r="I94" s="73"/>
    </row>
    <row r="95" spans="1:9" ht="12.75">
      <c r="A95" s="67"/>
      <c r="B95" s="93"/>
      <c r="C95" s="73"/>
      <c r="D95" s="73"/>
      <c r="E95" s="94"/>
      <c r="F95" s="73"/>
      <c r="G95" s="73"/>
      <c r="H95" s="73"/>
      <c r="I95" s="73"/>
    </row>
    <row r="96" spans="1:9" ht="12.75">
      <c r="A96" s="67"/>
      <c r="B96" s="93"/>
      <c r="C96" s="73"/>
      <c r="D96" s="73"/>
      <c r="E96" s="94"/>
      <c r="F96" s="73"/>
      <c r="G96" s="73"/>
      <c r="H96" s="73"/>
      <c r="I96" s="73"/>
    </row>
    <row r="97" spans="1:9" ht="12.75">
      <c r="A97" s="67"/>
      <c r="B97" s="93"/>
      <c r="C97" s="73"/>
      <c r="D97" s="73"/>
      <c r="E97" s="94"/>
      <c r="F97" s="73"/>
      <c r="G97" s="73"/>
      <c r="H97" s="73"/>
      <c r="I97" s="73"/>
    </row>
    <row r="98" spans="1:9" ht="12.75">
      <c r="A98" s="67"/>
      <c r="B98" s="93"/>
      <c r="C98" s="73"/>
      <c r="D98" s="73"/>
      <c r="E98" s="94"/>
      <c r="F98" s="73"/>
      <c r="G98" s="73"/>
      <c r="H98" s="73"/>
      <c r="I98" s="73"/>
    </row>
    <row r="99" spans="1:9" ht="12.75">
      <c r="A99" s="67"/>
      <c r="B99" s="93"/>
      <c r="C99" s="73"/>
      <c r="D99" s="73"/>
      <c r="E99" s="94"/>
      <c r="F99" s="73"/>
      <c r="G99" s="73"/>
      <c r="H99" s="73"/>
      <c r="I99" s="73"/>
    </row>
    <row r="100" spans="1:9" ht="12.75">
      <c r="A100" s="67"/>
      <c r="B100" s="93"/>
      <c r="C100" s="73"/>
      <c r="D100" s="73"/>
      <c r="E100" s="94"/>
      <c r="F100" s="73"/>
      <c r="G100" s="73"/>
      <c r="H100" s="73"/>
      <c r="I100" s="73"/>
    </row>
    <row r="101" spans="1:9" ht="12.75">
      <c r="A101" s="67"/>
      <c r="B101" s="93"/>
      <c r="C101" s="73"/>
      <c r="D101" s="73"/>
      <c r="E101" s="94"/>
      <c r="F101" s="73"/>
      <c r="G101" s="73"/>
      <c r="H101" s="73"/>
      <c r="I101" s="73"/>
    </row>
    <row r="102" spans="1:9" ht="12.75">
      <c r="A102" s="67"/>
      <c r="B102" s="93"/>
      <c r="C102" s="73"/>
      <c r="D102" s="73"/>
      <c r="E102" s="94"/>
      <c r="F102" s="73"/>
      <c r="G102" s="73"/>
      <c r="H102" s="73"/>
      <c r="I102" s="73"/>
    </row>
    <row r="103" spans="1:9" ht="12.75">
      <c r="A103" s="67"/>
      <c r="B103" s="93"/>
      <c r="C103" s="73"/>
      <c r="D103" s="73"/>
      <c r="E103" s="94"/>
      <c r="F103" s="73"/>
      <c r="G103" s="73"/>
      <c r="H103" s="73"/>
      <c r="I103" s="73"/>
    </row>
    <row r="104" spans="1:9" ht="12.75">
      <c r="A104" s="67"/>
      <c r="B104" s="93"/>
      <c r="C104" s="73"/>
      <c r="D104" s="73"/>
      <c r="E104" s="94"/>
      <c r="F104" s="73"/>
      <c r="G104" s="73"/>
      <c r="H104" s="73"/>
      <c r="I104" s="73"/>
    </row>
    <row r="105" spans="1:9" ht="12.75">
      <c r="A105" s="67"/>
      <c r="B105" s="93"/>
      <c r="C105" s="73"/>
      <c r="D105" s="73"/>
      <c r="E105" s="94"/>
      <c r="F105" s="73"/>
      <c r="G105" s="73"/>
      <c r="H105" s="73"/>
      <c r="I105" s="73"/>
    </row>
    <row r="106" spans="1:9" ht="12.75">
      <c r="A106" s="67"/>
      <c r="B106" s="93"/>
      <c r="C106" s="73"/>
      <c r="D106" s="73"/>
      <c r="E106" s="94"/>
      <c r="F106" s="73"/>
      <c r="G106" s="73"/>
      <c r="H106" s="73"/>
      <c r="I106" s="73"/>
    </row>
    <row r="107" spans="1:9" ht="12.75">
      <c r="A107" s="67"/>
      <c r="B107" s="93"/>
      <c r="C107" s="73"/>
      <c r="D107" s="73"/>
      <c r="E107" s="94"/>
      <c r="F107" s="73"/>
      <c r="G107" s="73"/>
      <c r="H107" s="73"/>
      <c r="I107" s="73"/>
    </row>
    <row r="108" spans="1:9" ht="12.75">
      <c r="A108" s="67"/>
      <c r="B108" s="93"/>
      <c r="C108" s="73"/>
      <c r="D108" s="73"/>
      <c r="E108" s="94"/>
      <c r="F108" s="73"/>
      <c r="G108" s="73"/>
      <c r="H108" s="73"/>
      <c r="I108" s="73"/>
    </row>
    <row r="109" spans="1:9" ht="12.75">
      <c r="A109" s="67"/>
      <c r="B109" s="93"/>
      <c r="C109" s="73"/>
      <c r="D109" s="73"/>
      <c r="E109" s="94"/>
      <c r="F109" s="73"/>
      <c r="G109" s="73"/>
      <c r="H109" s="73"/>
      <c r="I109" s="73"/>
    </row>
    <row r="110" spans="1:9" ht="12.75">
      <c r="A110" s="67"/>
      <c r="B110" s="93"/>
      <c r="C110" s="73"/>
      <c r="D110" s="73"/>
      <c r="E110" s="94"/>
      <c r="F110" s="73"/>
      <c r="G110" s="73"/>
      <c r="H110" s="73"/>
      <c r="I110" s="73"/>
    </row>
    <row r="111" spans="1:9" ht="12.75">
      <c r="A111" s="67"/>
      <c r="B111" s="93"/>
      <c r="C111" s="73"/>
      <c r="D111" s="73"/>
      <c r="E111" s="94"/>
      <c r="F111" s="73"/>
      <c r="G111" s="73"/>
      <c r="H111" s="73"/>
      <c r="I111" s="73"/>
    </row>
    <row r="112" spans="1:9" ht="12.75">
      <c r="A112" s="67"/>
      <c r="B112" s="93"/>
      <c r="C112" s="73"/>
      <c r="D112" s="73"/>
      <c r="E112" s="94"/>
      <c r="F112" s="73"/>
      <c r="G112" s="73"/>
      <c r="H112" s="73"/>
      <c r="I112" s="73"/>
    </row>
    <row r="113" spans="1:9" ht="12.75">
      <c r="A113" s="67"/>
      <c r="B113" s="93"/>
      <c r="C113" s="73"/>
      <c r="D113" s="73"/>
      <c r="E113" s="94"/>
      <c r="F113" s="73"/>
      <c r="G113" s="73"/>
      <c r="H113" s="73"/>
      <c r="I113" s="73"/>
    </row>
    <row r="114" spans="1:9" ht="12.75">
      <c r="A114" s="67"/>
      <c r="B114" s="93"/>
      <c r="C114" s="73"/>
      <c r="D114" s="73"/>
      <c r="E114" s="94"/>
      <c r="F114" s="73"/>
      <c r="G114" s="73"/>
      <c r="H114" s="73"/>
      <c r="I114" s="73"/>
    </row>
    <row r="115" spans="1:9" ht="12.75">
      <c r="A115" s="67"/>
      <c r="B115" s="93"/>
      <c r="C115" s="73"/>
      <c r="D115" s="73"/>
      <c r="E115" s="94"/>
      <c r="F115" s="73"/>
      <c r="G115" s="73"/>
      <c r="H115" s="73"/>
      <c r="I115" s="73"/>
    </row>
    <row r="116" spans="1:9" ht="12.75">
      <c r="A116" s="67"/>
      <c r="B116" s="93"/>
      <c r="C116" s="73"/>
      <c r="D116" s="73"/>
      <c r="E116" s="94"/>
      <c r="F116" s="73"/>
      <c r="G116" s="73"/>
      <c r="H116" s="73"/>
      <c r="I116" s="73"/>
    </row>
    <row r="117" spans="1:9" ht="12.75">
      <c r="A117" s="67"/>
      <c r="B117" s="93"/>
      <c r="C117" s="73"/>
      <c r="D117" s="73"/>
      <c r="E117" s="94"/>
      <c r="F117" s="73"/>
      <c r="G117" s="73"/>
      <c r="H117" s="73"/>
      <c r="I117" s="73"/>
    </row>
    <row r="118" spans="1:9" ht="12.75">
      <c r="A118" s="67"/>
      <c r="B118" s="93"/>
      <c r="C118" s="73"/>
      <c r="D118" s="73"/>
      <c r="E118" s="94"/>
      <c r="F118" s="73"/>
      <c r="G118" s="73"/>
      <c r="H118" s="73"/>
      <c r="I118" s="73"/>
    </row>
    <row r="119" spans="1:9" ht="12.75">
      <c r="A119" s="67"/>
      <c r="B119" s="93"/>
      <c r="C119" s="73"/>
      <c r="D119" s="73"/>
      <c r="E119" s="94"/>
      <c r="F119" s="73"/>
      <c r="G119" s="73"/>
      <c r="H119" s="73"/>
      <c r="I119" s="73"/>
    </row>
    <row r="120" spans="1:9" ht="12.75">
      <c r="A120" s="67"/>
      <c r="B120" s="93"/>
      <c r="C120" s="73"/>
      <c r="D120" s="73"/>
      <c r="E120" s="94"/>
      <c r="F120" s="73"/>
      <c r="G120" s="73"/>
      <c r="H120" s="73"/>
      <c r="I120" s="73"/>
    </row>
    <row r="121" spans="1:9" ht="12.75">
      <c r="A121" s="67"/>
      <c r="B121" s="93"/>
      <c r="C121" s="73"/>
      <c r="D121" s="73"/>
      <c r="E121" s="94"/>
      <c r="F121" s="73"/>
      <c r="G121" s="73"/>
      <c r="H121" s="73"/>
      <c r="I121" s="73"/>
    </row>
    <row r="122" spans="1:9" ht="12.75">
      <c r="A122" s="67"/>
      <c r="B122" s="93"/>
      <c r="C122" s="73"/>
      <c r="D122" s="73"/>
      <c r="E122" s="94"/>
      <c r="F122" s="73"/>
      <c r="G122" s="73"/>
      <c r="H122" s="73"/>
      <c r="I122" s="73"/>
    </row>
    <row r="123" spans="1:9" ht="12.75">
      <c r="A123" s="67"/>
      <c r="B123" s="93"/>
      <c r="C123" s="73"/>
      <c r="D123" s="73"/>
      <c r="E123" s="94"/>
      <c r="F123" s="73"/>
      <c r="G123" s="73"/>
      <c r="H123" s="73"/>
      <c r="I123" s="73"/>
    </row>
    <row r="124" spans="1:9" ht="12.75">
      <c r="A124" s="67"/>
      <c r="B124" s="93"/>
      <c r="C124" s="73"/>
      <c r="D124" s="73"/>
      <c r="E124" s="94"/>
      <c r="F124" s="73"/>
      <c r="G124" s="73"/>
      <c r="H124" s="73"/>
      <c r="I124" s="73"/>
    </row>
    <row r="125" spans="1:9" ht="12.75">
      <c r="A125" s="67"/>
      <c r="B125" s="93"/>
      <c r="C125" s="73"/>
      <c r="D125" s="73"/>
      <c r="E125" s="94"/>
      <c r="F125" s="73"/>
      <c r="G125" s="73"/>
      <c r="H125" s="73"/>
      <c r="I125" s="73"/>
    </row>
    <row r="126" spans="1:9" ht="12.75">
      <c r="A126" s="67"/>
      <c r="B126" s="93"/>
      <c r="C126" s="73"/>
      <c r="D126" s="73"/>
      <c r="E126" s="94"/>
      <c r="F126" s="73"/>
      <c r="G126" s="73"/>
      <c r="H126" s="73"/>
      <c r="I126" s="73"/>
    </row>
    <row r="127" spans="1:9" ht="12.75">
      <c r="A127" s="67"/>
      <c r="B127" s="93"/>
      <c r="C127" s="73"/>
      <c r="D127" s="73"/>
      <c r="E127" s="94"/>
      <c r="F127" s="73"/>
      <c r="G127" s="73"/>
      <c r="H127" s="73"/>
      <c r="I127" s="73"/>
    </row>
    <row r="128" spans="1:9" ht="12.75">
      <c r="A128" s="67"/>
      <c r="B128" s="93"/>
      <c r="C128" s="73"/>
      <c r="D128" s="73"/>
      <c r="E128" s="94"/>
      <c r="F128" s="73"/>
      <c r="G128" s="73"/>
      <c r="H128" s="73"/>
      <c r="I128" s="73"/>
    </row>
    <row r="129" spans="1:9" ht="12.75">
      <c r="A129" s="67"/>
      <c r="B129" s="93"/>
      <c r="C129" s="73"/>
      <c r="D129" s="73"/>
      <c r="E129" s="94"/>
      <c r="F129" s="73"/>
      <c r="G129" s="73"/>
      <c r="H129" s="73"/>
      <c r="I129" s="73"/>
    </row>
    <row r="130" spans="1:9" ht="12.75">
      <c r="A130" s="67"/>
      <c r="B130" s="93"/>
      <c r="C130" s="73"/>
      <c r="D130" s="73"/>
      <c r="E130" s="94"/>
      <c r="F130" s="73"/>
      <c r="G130" s="73"/>
      <c r="H130" s="73"/>
      <c r="I130" s="73"/>
    </row>
    <row r="131" spans="1:9" ht="12.75">
      <c r="A131" s="67"/>
      <c r="B131" s="93"/>
      <c r="C131" s="73"/>
      <c r="D131" s="73"/>
      <c r="E131" s="94"/>
      <c r="F131" s="73"/>
      <c r="G131" s="73"/>
      <c r="H131" s="73"/>
      <c r="I131" s="73"/>
    </row>
    <row r="132" spans="1:9" ht="12.75">
      <c r="A132" s="67"/>
      <c r="B132" s="93"/>
      <c r="C132" s="73"/>
      <c r="D132" s="73"/>
      <c r="E132" s="94"/>
      <c r="F132" s="73"/>
      <c r="G132" s="73"/>
      <c r="H132" s="73"/>
      <c r="I132" s="73"/>
    </row>
    <row r="133" spans="1:9" ht="12.75">
      <c r="A133" s="67"/>
      <c r="B133" s="93"/>
      <c r="C133" s="73"/>
      <c r="D133" s="73"/>
      <c r="E133" s="94"/>
      <c r="F133" s="73"/>
      <c r="G133" s="73"/>
      <c r="H133" s="73"/>
      <c r="I133" s="73"/>
    </row>
    <row r="134" spans="1:9" ht="12.75">
      <c r="A134" s="67"/>
      <c r="B134" s="93"/>
      <c r="C134" s="73"/>
      <c r="D134" s="73"/>
      <c r="E134" s="94"/>
      <c r="F134" s="73"/>
      <c r="G134" s="73"/>
      <c r="H134" s="73"/>
      <c r="I134" s="73"/>
    </row>
    <row r="135" spans="1:9" ht="12.75">
      <c r="A135" s="67"/>
      <c r="B135" s="93"/>
      <c r="C135" s="73"/>
      <c r="D135" s="73"/>
      <c r="E135" s="94"/>
      <c r="F135" s="73"/>
      <c r="G135" s="73"/>
      <c r="H135" s="73"/>
      <c r="I135" s="73"/>
    </row>
    <row r="136" spans="1:9" ht="12.75">
      <c r="A136" s="67"/>
      <c r="B136" s="93"/>
      <c r="C136" s="73"/>
      <c r="D136" s="73"/>
      <c r="E136" s="94"/>
      <c r="F136" s="73"/>
      <c r="G136" s="73"/>
      <c r="H136" s="73"/>
      <c r="I136" s="73"/>
    </row>
    <row r="137" spans="1:9" ht="12.75">
      <c r="A137" s="67"/>
      <c r="B137" s="93"/>
      <c r="C137" s="73"/>
      <c r="D137" s="73"/>
      <c r="E137" s="94"/>
      <c r="F137" s="73"/>
      <c r="G137" s="73"/>
      <c r="H137" s="73"/>
      <c r="I137" s="73"/>
    </row>
    <row r="138" spans="1:9" ht="12.75">
      <c r="A138" s="67"/>
      <c r="B138" s="93"/>
      <c r="C138" s="73"/>
      <c r="D138" s="73"/>
      <c r="E138" s="94"/>
      <c r="F138" s="73"/>
      <c r="G138" s="73"/>
      <c r="H138" s="73"/>
      <c r="I138" s="73"/>
    </row>
    <row r="139" spans="1:9" ht="12.75">
      <c r="A139" s="67"/>
      <c r="B139" s="93"/>
      <c r="C139" s="73"/>
      <c r="D139" s="73"/>
      <c r="E139" s="94"/>
      <c r="F139" s="73"/>
      <c r="G139" s="73"/>
      <c r="H139" s="73"/>
      <c r="I139" s="73"/>
    </row>
    <row r="140" spans="1:9" ht="12.75">
      <c r="A140" s="67"/>
      <c r="B140" s="93"/>
      <c r="C140" s="73"/>
      <c r="D140" s="73"/>
      <c r="E140" s="94"/>
      <c r="F140" s="73"/>
      <c r="G140" s="73"/>
      <c r="H140" s="73"/>
      <c r="I140" s="73"/>
    </row>
    <row r="141" spans="1:9" ht="12.75">
      <c r="A141" s="67"/>
      <c r="B141" s="93"/>
      <c r="C141" s="73"/>
      <c r="D141" s="73"/>
      <c r="E141" s="94"/>
      <c r="F141" s="73"/>
      <c r="G141" s="73"/>
      <c r="H141" s="73"/>
      <c r="I141" s="73"/>
    </row>
    <row r="142" spans="1:9" ht="12.75">
      <c r="A142" s="67"/>
      <c r="B142" s="93"/>
      <c r="C142" s="73"/>
      <c r="D142" s="73"/>
      <c r="E142" s="94"/>
      <c r="F142" s="73"/>
      <c r="G142" s="73"/>
      <c r="H142" s="73"/>
      <c r="I142" s="73"/>
    </row>
    <row r="143" spans="1:9" ht="12.75">
      <c r="A143" s="67"/>
      <c r="B143" s="93"/>
      <c r="C143" s="73"/>
      <c r="D143" s="73"/>
      <c r="E143" s="94"/>
      <c r="F143" s="73"/>
      <c r="G143" s="73"/>
      <c r="H143" s="73"/>
      <c r="I143" s="73"/>
    </row>
    <row r="144" spans="1:9" ht="12.75">
      <c r="A144" s="67"/>
      <c r="B144" s="93"/>
      <c r="C144" s="73"/>
      <c r="D144" s="73"/>
      <c r="E144" s="94"/>
      <c r="F144" s="73"/>
      <c r="G144" s="73"/>
      <c r="H144" s="73"/>
      <c r="I144" s="73"/>
    </row>
    <row r="145" spans="1:9" ht="12.75">
      <c r="A145" s="67"/>
      <c r="B145" s="93"/>
      <c r="C145" s="73"/>
      <c r="D145" s="73"/>
      <c r="E145" s="94"/>
      <c r="F145" s="73"/>
      <c r="G145" s="73"/>
      <c r="H145" s="73"/>
      <c r="I145" s="73"/>
    </row>
    <row r="146" spans="1:9" ht="12.75">
      <c r="A146" s="67"/>
      <c r="B146" s="93"/>
      <c r="C146" s="73"/>
      <c r="D146" s="73"/>
      <c r="E146" s="94"/>
      <c r="F146" s="73"/>
      <c r="G146" s="73"/>
      <c r="H146" s="73"/>
      <c r="I146" s="73"/>
    </row>
    <row r="147" spans="1:9" ht="12.75">
      <c r="A147" s="67"/>
      <c r="B147" s="93"/>
      <c r="C147" s="73"/>
      <c r="D147" s="73"/>
      <c r="E147" s="94"/>
      <c r="F147" s="73"/>
      <c r="G147" s="73"/>
      <c r="H147" s="73"/>
      <c r="I147" s="73"/>
    </row>
    <row r="148" spans="1:9" ht="12.75">
      <c r="A148" s="67"/>
      <c r="B148" s="93"/>
      <c r="C148" s="73"/>
      <c r="D148" s="73"/>
      <c r="E148" s="94"/>
      <c r="F148" s="73"/>
      <c r="G148" s="73"/>
      <c r="H148" s="73"/>
      <c r="I148" s="73"/>
    </row>
    <row r="149" spans="1:9" ht="12.75">
      <c r="A149" s="67"/>
      <c r="B149" s="93"/>
      <c r="C149" s="73"/>
      <c r="D149" s="73"/>
      <c r="E149" s="94"/>
      <c r="F149" s="73"/>
      <c r="G149" s="73"/>
      <c r="H149" s="73"/>
      <c r="I149" s="73"/>
    </row>
    <row r="150" spans="1:9" ht="12.75">
      <c r="A150" s="67"/>
      <c r="B150" s="93"/>
      <c r="C150" s="73"/>
      <c r="D150" s="73"/>
      <c r="E150" s="94"/>
      <c r="F150" s="73"/>
      <c r="G150" s="73"/>
      <c r="H150" s="73"/>
      <c r="I150" s="73"/>
    </row>
    <row r="151" spans="1:9" ht="12.75">
      <c r="A151" s="67"/>
      <c r="B151" s="93"/>
      <c r="C151" s="73"/>
      <c r="D151" s="73"/>
      <c r="E151" s="94"/>
      <c r="F151" s="73"/>
      <c r="G151" s="73"/>
      <c r="H151" s="73"/>
      <c r="I151" s="73"/>
    </row>
    <row r="152" spans="1:9" ht="12.75">
      <c r="A152" s="67"/>
      <c r="B152" s="93"/>
      <c r="C152" s="73"/>
      <c r="D152" s="73"/>
      <c r="E152" s="94"/>
      <c r="F152" s="73"/>
      <c r="G152" s="73"/>
      <c r="H152" s="73"/>
      <c r="I152" s="73"/>
    </row>
    <row r="153" spans="1:9" ht="12.75">
      <c r="A153" s="67"/>
      <c r="B153" s="93"/>
      <c r="C153" s="73"/>
      <c r="D153" s="73"/>
      <c r="E153" s="94"/>
      <c r="F153" s="73"/>
      <c r="G153" s="73"/>
      <c r="H153" s="73"/>
      <c r="I153" s="73"/>
    </row>
    <row r="154" spans="1:9" ht="12.75">
      <c r="A154" s="67"/>
      <c r="B154" s="93"/>
      <c r="C154" s="73"/>
      <c r="D154" s="73"/>
      <c r="E154" s="94"/>
      <c r="F154" s="73"/>
      <c r="G154" s="73"/>
      <c r="H154" s="73"/>
      <c r="I154" s="73"/>
    </row>
    <row r="155" spans="1:9" ht="12.75">
      <c r="A155" s="67"/>
      <c r="B155" s="93"/>
      <c r="C155" s="73"/>
      <c r="D155" s="73"/>
      <c r="E155" s="94"/>
      <c r="F155" s="73"/>
      <c r="G155" s="73"/>
      <c r="H155" s="73"/>
      <c r="I155" s="73"/>
    </row>
    <row r="156" spans="2:9" ht="12.75">
      <c r="B156" s="95"/>
      <c r="C156" s="96"/>
      <c r="D156" s="74"/>
      <c r="E156" s="97"/>
      <c r="F156" s="74"/>
      <c r="G156" s="74"/>
      <c r="H156" s="74"/>
      <c r="I156" s="74"/>
    </row>
    <row r="157" spans="2:9" ht="12.75">
      <c r="B157" s="95"/>
      <c r="C157" s="96"/>
      <c r="D157" s="74"/>
      <c r="E157" s="97"/>
      <c r="F157" s="74"/>
      <c r="G157" s="74"/>
      <c r="H157" s="74"/>
      <c r="I157" s="74"/>
    </row>
    <row r="158" spans="2:9" ht="12.75">
      <c r="B158" s="95"/>
      <c r="C158" s="96"/>
      <c r="D158" s="74"/>
      <c r="E158" s="97"/>
      <c r="F158" s="74"/>
      <c r="G158" s="74"/>
      <c r="H158" s="74"/>
      <c r="I158" s="74"/>
    </row>
    <row r="159" spans="2:9" ht="12.75">
      <c r="B159" s="95"/>
      <c r="C159" s="96"/>
      <c r="D159" s="74"/>
      <c r="E159" s="97"/>
      <c r="F159" s="74"/>
      <c r="G159" s="74"/>
      <c r="H159" s="74"/>
      <c r="I159" s="74"/>
    </row>
    <row r="160" spans="2:9" ht="12.75">
      <c r="B160" s="95"/>
      <c r="C160" s="96"/>
      <c r="D160" s="74"/>
      <c r="E160" s="97"/>
      <c r="F160" s="74"/>
      <c r="G160" s="74"/>
      <c r="H160" s="74"/>
      <c r="I160" s="74"/>
    </row>
    <row r="161" spans="2:9" ht="12.75">
      <c r="B161" s="95"/>
      <c r="C161" s="96"/>
      <c r="D161" s="74"/>
      <c r="E161" s="97"/>
      <c r="F161" s="74"/>
      <c r="G161" s="74"/>
      <c r="H161" s="74"/>
      <c r="I161" s="74"/>
    </row>
    <row r="162" spans="2:9" ht="12.75">
      <c r="B162" s="95"/>
      <c r="C162" s="96"/>
      <c r="D162" s="74"/>
      <c r="E162" s="97"/>
      <c r="F162" s="74"/>
      <c r="G162" s="74"/>
      <c r="H162" s="74"/>
      <c r="I162" s="74"/>
    </row>
    <row r="163" spans="2:9" ht="12.75">
      <c r="B163" s="95"/>
      <c r="C163" s="96"/>
      <c r="D163" s="74"/>
      <c r="E163" s="97"/>
      <c r="F163" s="74"/>
      <c r="G163" s="74"/>
      <c r="H163" s="74"/>
      <c r="I163" s="74"/>
    </row>
    <row r="164" spans="2:9" ht="12.75">
      <c r="B164" s="95"/>
      <c r="C164" s="96"/>
      <c r="D164" s="74"/>
      <c r="E164" s="97"/>
      <c r="F164" s="74"/>
      <c r="G164" s="74"/>
      <c r="H164" s="74"/>
      <c r="I164" s="74"/>
    </row>
    <row r="165" spans="2:9" ht="12.75">
      <c r="B165" s="95"/>
      <c r="C165" s="96"/>
      <c r="D165" s="74"/>
      <c r="E165" s="97"/>
      <c r="F165" s="74"/>
      <c r="G165" s="74"/>
      <c r="H165" s="74"/>
      <c r="I165" s="74"/>
    </row>
    <row r="166" spans="2:9" ht="12.75">
      <c r="B166" s="95"/>
      <c r="C166" s="96"/>
      <c r="D166" s="74"/>
      <c r="E166" s="97"/>
      <c r="F166" s="74"/>
      <c r="G166" s="74"/>
      <c r="H166" s="74"/>
      <c r="I166" s="74"/>
    </row>
    <row r="167" spans="2:9" ht="12.75">
      <c r="B167" s="95"/>
      <c r="C167" s="96"/>
      <c r="D167" s="74"/>
      <c r="E167" s="97"/>
      <c r="F167" s="74"/>
      <c r="G167" s="74"/>
      <c r="H167" s="74"/>
      <c r="I167" s="74"/>
    </row>
    <row r="168" spans="2:9" ht="12.75">
      <c r="B168" s="95"/>
      <c r="C168" s="96"/>
      <c r="D168" s="74"/>
      <c r="E168" s="97"/>
      <c r="F168" s="74"/>
      <c r="G168" s="74"/>
      <c r="H168" s="74"/>
      <c r="I168" s="74"/>
    </row>
    <row r="169" spans="2:9" ht="12.75">
      <c r="B169" s="95"/>
      <c r="C169" s="96"/>
      <c r="D169" s="74"/>
      <c r="E169" s="97"/>
      <c r="F169" s="74"/>
      <c r="G169" s="74"/>
      <c r="H169" s="74"/>
      <c r="I169" s="74"/>
    </row>
    <row r="170" spans="2:9" ht="12.75">
      <c r="B170" s="95"/>
      <c r="C170" s="96"/>
      <c r="D170" s="74"/>
      <c r="E170" s="97"/>
      <c r="F170" s="74"/>
      <c r="G170" s="74"/>
      <c r="H170" s="74"/>
      <c r="I170" s="74"/>
    </row>
    <row r="171" spans="2:9" ht="12.75">
      <c r="B171" s="95"/>
      <c r="C171" s="96"/>
      <c r="D171" s="74"/>
      <c r="E171" s="97"/>
      <c r="F171" s="74"/>
      <c r="G171" s="74"/>
      <c r="H171" s="74"/>
      <c r="I171" s="74"/>
    </row>
    <row r="172" spans="2:9" ht="12.75">
      <c r="B172" s="95"/>
      <c r="C172" s="96"/>
      <c r="D172" s="74"/>
      <c r="E172" s="97"/>
      <c r="F172" s="74"/>
      <c r="G172" s="74"/>
      <c r="H172" s="74"/>
      <c r="I172" s="74"/>
    </row>
    <row r="173" spans="2:9" ht="12.75">
      <c r="B173" s="95"/>
      <c r="C173" s="96"/>
      <c r="D173" s="74"/>
      <c r="E173" s="97"/>
      <c r="F173" s="74"/>
      <c r="G173" s="74"/>
      <c r="H173" s="74"/>
      <c r="I173" s="74"/>
    </row>
    <row r="174" spans="2:9" ht="12.75">
      <c r="B174" s="95"/>
      <c r="C174" s="96"/>
      <c r="D174" s="74"/>
      <c r="E174" s="97"/>
      <c r="F174" s="74"/>
      <c r="G174" s="74"/>
      <c r="H174" s="74"/>
      <c r="I174" s="74"/>
    </row>
    <row r="175" spans="2:9" ht="12.75">
      <c r="B175" s="95"/>
      <c r="C175" s="96"/>
      <c r="D175" s="74"/>
      <c r="E175" s="97"/>
      <c r="F175" s="74"/>
      <c r="G175" s="74"/>
      <c r="H175" s="74"/>
      <c r="I175" s="74"/>
    </row>
    <row r="176" spans="2:9" ht="12.75">
      <c r="B176" s="95"/>
      <c r="C176" s="96"/>
      <c r="D176" s="74"/>
      <c r="E176" s="97"/>
      <c r="F176" s="74"/>
      <c r="G176" s="74"/>
      <c r="H176" s="74"/>
      <c r="I176" s="74"/>
    </row>
    <row r="177" spans="2:9" ht="12.75">
      <c r="B177" s="95"/>
      <c r="C177" s="96"/>
      <c r="D177" s="74"/>
      <c r="E177" s="97"/>
      <c r="F177" s="74"/>
      <c r="G177" s="74"/>
      <c r="H177" s="74"/>
      <c r="I177" s="74"/>
    </row>
    <row r="178" spans="2:9" ht="12.75">
      <c r="B178" s="95"/>
      <c r="C178" s="96"/>
      <c r="D178" s="74"/>
      <c r="E178" s="97"/>
      <c r="F178" s="74"/>
      <c r="G178" s="74"/>
      <c r="H178" s="74"/>
      <c r="I178" s="74"/>
    </row>
    <row r="179" spans="2:9" ht="12.75">
      <c r="B179" s="95"/>
      <c r="C179" s="96"/>
      <c r="D179" s="74"/>
      <c r="E179" s="97"/>
      <c r="F179" s="74"/>
      <c r="G179" s="74"/>
      <c r="H179" s="74"/>
      <c r="I179" s="74"/>
    </row>
    <row r="180" spans="2:9" ht="12.75">
      <c r="B180" s="95"/>
      <c r="C180" s="96"/>
      <c r="D180" s="74"/>
      <c r="E180" s="97"/>
      <c r="F180" s="74"/>
      <c r="G180" s="74"/>
      <c r="H180" s="74"/>
      <c r="I180" s="74"/>
    </row>
    <row r="181" spans="2:9" ht="12.75">
      <c r="B181" s="95"/>
      <c r="C181" s="96"/>
      <c r="D181" s="74"/>
      <c r="E181" s="97"/>
      <c r="F181" s="74"/>
      <c r="G181" s="74"/>
      <c r="H181" s="74"/>
      <c r="I181" s="74"/>
    </row>
    <row r="182" spans="2:9" ht="12.75">
      <c r="B182" s="95"/>
      <c r="C182" s="96"/>
      <c r="D182" s="74"/>
      <c r="E182" s="97"/>
      <c r="F182" s="74"/>
      <c r="G182" s="74"/>
      <c r="H182" s="74"/>
      <c r="I182" s="74"/>
    </row>
    <row r="183" spans="2:9" ht="12.75">
      <c r="B183" s="95"/>
      <c r="C183" s="96"/>
      <c r="D183" s="74"/>
      <c r="E183" s="97"/>
      <c r="F183" s="74"/>
      <c r="G183" s="74"/>
      <c r="H183" s="74"/>
      <c r="I183" s="74"/>
    </row>
    <row r="184" spans="2:9" ht="12.75">
      <c r="B184" s="95"/>
      <c r="C184" s="96"/>
      <c r="D184" s="74"/>
      <c r="E184" s="97"/>
      <c r="F184" s="74"/>
      <c r="G184" s="74"/>
      <c r="H184" s="74"/>
      <c r="I184" s="74"/>
    </row>
    <row r="185" spans="2:9" ht="12.75">
      <c r="B185" s="95"/>
      <c r="C185" s="96"/>
      <c r="D185" s="74"/>
      <c r="E185" s="97"/>
      <c r="F185" s="74"/>
      <c r="G185" s="74"/>
      <c r="H185" s="74"/>
      <c r="I185" s="74"/>
    </row>
    <row r="186" spans="2:9" ht="12.75">
      <c r="B186" s="95"/>
      <c r="C186" s="96"/>
      <c r="D186" s="74"/>
      <c r="E186" s="97"/>
      <c r="F186" s="74"/>
      <c r="G186" s="74"/>
      <c r="H186" s="74"/>
      <c r="I186" s="74"/>
    </row>
    <row r="187" spans="2:9" ht="12.75">
      <c r="B187" s="95"/>
      <c r="C187" s="96"/>
      <c r="D187" s="74"/>
      <c r="E187" s="97"/>
      <c r="F187" s="74"/>
      <c r="G187" s="74"/>
      <c r="H187" s="74"/>
      <c r="I187" s="74"/>
    </row>
    <row r="188" spans="2:9" ht="12.75">
      <c r="B188" s="95"/>
      <c r="C188" s="96"/>
      <c r="D188" s="74"/>
      <c r="E188" s="97"/>
      <c r="F188" s="74"/>
      <c r="G188" s="74"/>
      <c r="H188" s="74"/>
      <c r="I188" s="74"/>
    </row>
    <row r="189" spans="2:9" ht="12.75">
      <c r="B189" s="95"/>
      <c r="C189" s="96"/>
      <c r="D189" s="74"/>
      <c r="E189" s="97"/>
      <c r="F189" s="74"/>
      <c r="G189" s="74"/>
      <c r="H189" s="74"/>
      <c r="I189" s="74"/>
    </row>
    <row r="190" spans="2:9" ht="12.75">
      <c r="B190" s="95"/>
      <c r="C190" s="96"/>
      <c r="D190" s="74"/>
      <c r="E190" s="97"/>
      <c r="F190" s="74"/>
      <c r="G190" s="74"/>
      <c r="H190" s="74"/>
      <c r="I190" s="74"/>
    </row>
    <row r="191" spans="2:9" ht="12.75">
      <c r="B191" s="95"/>
      <c r="C191" s="96"/>
      <c r="D191" s="74"/>
      <c r="E191" s="97"/>
      <c r="F191" s="74"/>
      <c r="G191" s="74"/>
      <c r="H191" s="74"/>
      <c r="I191" s="74"/>
    </row>
    <row r="192" spans="2:9" ht="12.75">
      <c r="B192" s="95"/>
      <c r="C192" s="96"/>
      <c r="D192" s="74"/>
      <c r="E192" s="97"/>
      <c r="F192" s="74"/>
      <c r="G192" s="74"/>
      <c r="H192" s="74"/>
      <c r="I192" s="74"/>
    </row>
    <row r="193" spans="2:9" ht="12.75">
      <c r="B193" s="95"/>
      <c r="C193" s="96"/>
      <c r="D193" s="74"/>
      <c r="E193" s="97"/>
      <c r="F193" s="74"/>
      <c r="G193" s="74"/>
      <c r="H193" s="74"/>
      <c r="I193" s="74"/>
    </row>
    <row r="194" spans="2:9" ht="12.75">
      <c r="B194" s="95"/>
      <c r="C194" s="96"/>
      <c r="D194" s="74"/>
      <c r="E194" s="97"/>
      <c r="F194" s="74"/>
      <c r="G194" s="74"/>
      <c r="H194" s="74"/>
      <c r="I194" s="74"/>
    </row>
    <row r="195" spans="2:9" ht="12.75">
      <c r="B195" s="95"/>
      <c r="C195" s="96"/>
      <c r="D195" s="74"/>
      <c r="E195" s="97"/>
      <c r="F195" s="74"/>
      <c r="G195" s="74"/>
      <c r="H195" s="74"/>
      <c r="I195" s="74"/>
    </row>
    <row r="196" spans="2:9" ht="12.75">
      <c r="B196" s="95"/>
      <c r="C196" s="96"/>
      <c r="D196" s="74"/>
      <c r="E196" s="97"/>
      <c r="F196" s="74"/>
      <c r="G196" s="74"/>
      <c r="H196" s="74"/>
      <c r="I196" s="74"/>
    </row>
    <row r="197" spans="2:9" ht="12.75">
      <c r="B197" s="95"/>
      <c r="C197" s="96"/>
      <c r="D197" s="74"/>
      <c r="E197" s="97"/>
      <c r="F197" s="74"/>
      <c r="G197" s="74"/>
      <c r="H197" s="74"/>
      <c r="I197" s="74"/>
    </row>
    <row r="198" spans="2:9" ht="12.75">
      <c r="B198" s="95"/>
      <c r="C198" s="96"/>
      <c r="D198" s="74"/>
      <c r="E198" s="97"/>
      <c r="F198" s="74"/>
      <c r="G198" s="74"/>
      <c r="H198" s="74"/>
      <c r="I198" s="74"/>
    </row>
    <row r="199" spans="2:9" ht="12.75">
      <c r="B199" s="95"/>
      <c r="C199" s="96"/>
      <c r="D199" s="74"/>
      <c r="E199" s="97"/>
      <c r="F199" s="74"/>
      <c r="G199" s="74"/>
      <c r="H199" s="74"/>
      <c r="I199" s="74"/>
    </row>
    <row r="200" spans="2:9" ht="12.75">
      <c r="B200" s="95"/>
      <c r="C200" s="96"/>
      <c r="D200" s="74"/>
      <c r="E200" s="97"/>
      <c r="F200" s="74"/>
      <c r="G200" s="74"/>
      <c r="H200" s="74"/>
      <c r="I200" s="74"/>
    </row>
    <row r="201" spans="2:9" ht="12.75">
      <c r="B201" s="95"/>
      <c r="C201" s="96"/>
      <c r="D201" s="74"/>
      <c r="E201" s="97"/>
      <c r="F201" s="74"/>
      <c r="G201" s="74"/>
      <c r="H201" s="74"/>
      <c r="I201" s="74"/>
    </row>
    <row r="202" spans="2:9" ht="12.75">
      <c r="B202" s="95"/>
      <c r="C202" s="96"/>
      <c r="D202" s="74"/>
      <c r="E202" s="97"/>
      <c r="F202" s="74"/>
      <c r="G202" s="74"/>
      <c r="H202" s="74"/>
      <c r="I202" s="74"/>
    </row>
    <row r="203" spans="2:9" ht="12.75">
      <c r="B203" s="95"/>
      <c r="C203" s="96"/>
      <c r="D203" s="74"/>
      <c r="E203" s="97"/>
      <c r="F203" s="74"/>
      <c r="G203" s="74"/>
      <c r="H203" s="74"/>
      <c r="I203" s="74"/>
    </row>
    <row r="204" spans="2:9" ht="12.75">
      <c r="B204" s="95"/>
      <c r="C204" s="96"/>
      <c r="D204" s="74"/>
      <c r="E204" s="97"/>
      <c r="F204" s="74"/>
      <c r="G204" s="74"/>
      <c r="H204" s="74"/>
      <c r="I204" s="74"/>
    </row>
    <row r="205" spans="2:9" ht="12.75">
      <c r="B205" s="95"/>
      <c r="C205" s="96"/>
      <c r="D205" s="74"/>
      <c r="E205" s="97"/>
      <c r="F205" s="74"/>
      <c r="G205" s="74"/>
      <c r="H205" s="74"/>
      <c r="I205" s="74"/>
    </row>
    <row r="206" spans="2:9" ht="12.75">
      <c r="B206" s="95"/>
      <c r="C206" s="96"/>
      <c r="D206" s="74"/>
      <c r="E206" s="97"/>
      <c r="F206" s="74"/>
      <c r="G206" s="74"/>
      <c r="H206" s="74"/>
      <c r="I206" s="74"/>
    </row>
    <row r="207" spans="2:9" ht="12.75">
      <c r="B207" s="95"/>
      <c r="C207" s="96"/>
      <c r="D207" s="74"/>
      <c r="E207" s="97"/>
      <c r="F207" s="74"/>
      <c r="G207" s="74"/>
      <c r="H207" s="74"/>
      <c r="I207" s="74"/>
    </row>
    <row r="208" spans="2:9" ht="12.75">
      <c r="B208" s="95"/>
      <c r="C208" s="96"/>
      <c r="D208" s="74"/>
      <c r="E208" s="97"/>
      <c r="F208" s="74"/>
      <c r="G208" s="74"/>
      <c r="H208" s="74"/>
      <c r="I208" s="74"/>
    </row>
    <row r="209" spans="2:9" ht="12.75">
      <c r="B209" s="95"/>
      <c r="C209" s="96"/>
      <c r="D209" s="74"/>
      <c r="E209" s="97"/>
      <c r="F209" s="74"/>
      <c r="G209" s="74"/>
      <c r="H209" s="74"/>
      <c r="I209" s="74"/>
    </row>
  </sheetData>
  <sheetProtection/>
  <mergeCells count="16">
    <mergeCell ref="A2:I2"/>
    <mergeCell ref="A3:I3"/>
    <mergeCell ref="E7:E8"/>
    <mergeCell ref="E6:I6"/>
    <mergeCell ref="A5:A8"/>
    <mergeCell ref="B5:B8"/>
    <mergeCell ref="C5:C8"/>
    <mergeCell ref="D5:I5"/>
    <mergeCell ref="C38:C39"/>
    <mergeCell ref="B33:B34"/>
    <mergeCell ref="D6:D8"/>
    <mergeCell ref="H7:I7"/>
    <mergeCell ref="G7:G8"/>
    <mergeCell ref="F7:F8"/>
    <mergeCell ref="B26:B29"/>
    <mergeCell ref="C30:C32"/>
  </mergeCells>
  <printOptions/>
  <pageMargins left="0.6299212598425197" right="0.15748031496062992" top="0.4330708661417323" bottom="0.4330708661417323" header="0.31496062992125984" footer="0.31496062992125984"/>
  <pageSetup fitToHeight="3" fitToWidth="1" horizontalDpi="600" verticalDpi="600" orientation="portrait" paperSize="9" scale="61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1"/>
  <sheetViews>
    <sheetView zoomScalePageLayoutView="0" workbookViewId="0" topLeftCell="A1">
      <selection activeCell="H22" sqref="H22"/>
    </sheetView>
  </sheetViews>
  <sheetFormatPr defaultColWidth="9.00390625" defaultRowHeight="12.75"/>
  <cols>
    <col min="1" max="1" width="18.00390625" style="0" customWidth="1"/>
    <col min="2" max="2" width="6.75390625" style="44" customWidth="1"/>
    <col min="3" max="3" width="7.25390625" style="0" customWidth="1"/>
    <col min="4" max="4" width="12.75390625" style="0" customWidth="1"/>
    <col min="5" max="5" width="9.00390625" style="0" customWidth="1"/>
    <col min="7" max="7" width="13.75390625" style="0" customWidth="1"/>
    <col min="8" max="8" width="10.00390625" style="0" customWidth="1"/>
    <col min="9" max="9" width="10.75390625" style="0" customWidth="1"/>
    <col min="10" max="10" width="12.25390625" style="0" customWidth="1"/>
    <col min="11" max="12" width="9.75390625" style="0" customWidth="1"/>
    <col min="14" max="14" width="11.75390625" style="0" bestFit="1" customWidth="1"/>
  </cols>
  <sheetData>
    <row r="1" spans="1:12" ht="12.75">
      <c r="A1" s="5"/>
      <c r="B1" s="50"/>
      <c r="C1" s="5"/>
      <c r="D1" s="5"/>
      <c r="E1" s="5"/>
      <c r="F1" s="5"/>
      <c r="G1" s="5"/>
      <c r="H1" s="5"/>
      <c r="I1" s="5"/>
      <c r="J1" s="5"/>
      <c r="K1" s="404" t="s">
        <v>165</v>
      </c>
      <c r="L1" s="404"/>
    </row>
    <row r="2" spans="1:12" ht="15.75">
      <c r="A2" s="405" t="s">
        <v>166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</row>
    <row r="3" spans="1:12" ht="15.75">
      <c r="A3" s="405" t="s">
        <v>167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</row>
    <row r="4" spans="1:12" ht="15.75">
      <c r="A4" s="405" t="s">
        <v>311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</row>
    <row r="5" spans="1:12" ht="12.75">
      <c r="A5" s="48"/>
      <c r="B5" s="49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ht="38.25" customHeight="1">
      <c r="A6" s="402" t="s">
        <v>138</v>
      </c>
      <c r="B6" s="406" t="s">
        <v>129</v>
      </c>
      <c r="C6" s="402" t="s">
        <v>160</v>
      </c>
      <c r="D6" s="402" t="s">
        <v>164</v>
      </c>
      <c r="E6" s="403"/>
      <c r="F6" s="403"/>
      <c r="G6" s="403"/>
      <c r="H6" s="403"/>
      <c r="I6" s="403"/>
      <c r="J6" s="403"/>
      <c r="K6" s="403"/>
      <c r="L6" s="403"/>
    </row>
    <row r="7" spans="1:12" ht="12.75">
      <c r="A7" s="402"/>
      <c r="B7" s="406"/>
      <c r="C7" s="402"/>
      <c r="D7" s="403" t="s">
        <v>161</v>
      </c>
      <c r="E7" s="403"/>
      <c r="F7" s="403"/>
      <c r="G7" s="403" t="s">
        <v>5</v>
      </c>
      <c r="H7" s="403"/>
      <c r="I7" s="403"/>
      <c r="J7" s="403"/>
      <c r="K7" s="403"/>
      <c r="L7" s="403"/>
    </row>
    <row r="8" spans="1:12" ht="108" customHeight="1">
      <c r="A8" s="402"/>
      <c r="B8" s="406"/>
      <c r="C8" s="402"/>
      <c r="D8" s="403"/>
      <c r="E8" s="403"/>
      <c r="F8" s="403"/>
      <c r="G8" s="402" t="s">
        <v>162</v>
      </c>
      <c r="H8" s="403"/>
      <c r="I8" s="403"/>
      <c r="J8" s="402" t="s">
        <v>163</v>
      </c>
      <c r="K8" s="403"/>
      <c r="L8" s="403"/>
    </row>
    <row r="9" spans="1:12" ht="51">
      <c r="A9" s="402"/>
      <c r="B9" s="406"/>
      <c r="C9" s="402"/>
      <c r="D9" s="45" t="s">
        <v>312</v>
      </c>
      <c r="E9" s="45" t="s">
        <v>313</v>
      </c>
      <c r="F9" s="45" t="s">
        <v>314</v>
      </c>
      <c r="G9" s="45" t="s">
        <v>312</v>
      </c>
      <c r="H9" s="45" t="s">
        <v>313</v>
      </c>
      <c r="I9" s="45" t="s">
        <v>314</v>
      </c>
      <c r="J9" s="45" t="s">
        <v>312</v>
      </c>
      <c r="K9" s="45" t="s">
        <v>313</v>
      </c>
      <c r="L9" s="45" t="s">
        <v>314</v>
      </c>
    </row>
    <row r="10" spans="1:12" ht="12.75">
      <c r="A10" s="63">
        <v>1</v>
      </c>
      <c r="B10" s="51">
        <v>2</v>
      </c>
      <c r="C10" s="63">
        <v>3</v>
      </c>
      <c r="D10" s="63">
        <v>4</v>
      </c>
      <c r="E10" s="63">
        <v>5</v>
      </c>
      <c r="F10" s="63">
        <v>6</v>
      </c>
      <c r="G10" s="63">
        <v>7</v>
      </c>
      <c r="H10" s="63">
        <v>8</v>
      </c>
      <c r="I10" s="63">
        <v>9</v>
      </c>
      <c r="J10" s="63">
        <v>10</v>
      </c>
      <c r="K10" s="63">
        <v>11</v>
      </c>
      <c r="L10" s="63">
        <v>12</v>
      </c>
    </row>
    <row r="11" spans="1:14" ht="51">
      <c r="A11" s="46" t="s">
        <v>168</v>
      </c>
      <c r="B11" s="51" t="s">
        <v>208</v>
      </c>
      <c r="C11" s="47" t="s">
        <v>212</v>
      </c>
      <c r="D11" s="64">
        <f>D13+D14</f>
        <v>86492166.48</v>
      </c>
      <c r="E11" s="64" t="s">
        <v>212</v>
      </c>
      <c r="F11" s="64" t="s">
        <v>212</v>
      </c>
      <c r="G11" s="64">
        <f>G13+G14</f>
        <v>78416888.61</v>
      </c>
      <c r="H11" s="64" t="s">
        <v>212</v>
      </c>
      <c r="I11" s="64" t="s">
        <v>212</v>
      </c>
      <c r="J11" s="64">
        <f>J13+J14</f>
        <v>8075277.87</v>
      </c>
      <c r="K11" s="64" t="s">
        <v>212</v>
      </c>
      <c r="L11" s="64" t="s">
        <v>212</v>
      </c>
      <c r="N11" s="174"/>
    </row>
    <row r="12" spans="1:12" ht="12.75">
      <c r="A12" s="47" t="s">
        <v>5</v>
      </c>
      <c r="B12" s="51"/>
      <c r="C12" s="47"/>
      <c r="D12" s="64"/>
      <c r="E12" s="64"/>
      <c r="F12" s="64"/>
      <c r="G12" s="64"/>
      <c r="H12" s="64"/>
      <c r="I12" s="64"/>
      <c r="J12" s="64"/>
      <c r="K12" s="64"/>
      <c r="L12" s="64"/>
    </row>
    <row r="13" spans="1:12" ht="63.75">
      <c r="A13" s="46" t="s">
        <v>228</v>
      </c>
      <c r="B13" s="51" t="s">
        <v>209</v>
      </c>
      <c r="C13" s="47" t="s">
        <v>212</v>
      </c>
      <c r="D13" s="64">
        <f>G13+J13</f>
        <v>0</v>
      </c>
      <c r="E13" s="64" t="s">
        <v>212</v>
      </c>
      <c r="F13" s="64" t="s">
        <v>212</v>
      </c>
      <c r="G13" s="64">
        <v>0</v>
      </c>
      <c r="H13" s="64" t="s">
        <v>212</v>
      </c>
      <c r="I13" s="64" t="s">
        <v>212</v>
      </c>
      <c r="J13" s="64">
        <v>0</v>
      </c>
      <c r="K13" s="64" t="s">
        <v>212</v>
      </c>
      <c r="L13" s="64" t="s">
        <v>212</v>
      </c>
    </row>
    <row r="14" spans="1:14" ht="51">
      <c r="A14" s="46" t="s">
        <v>169</v>
      </c>
      <c r="B14" s="51" t="s">
        <v>210</v>
      </c>
      <c r="C14" s="47" t="s">
        <v>212</v>
      </c>
      <c r="D14" s="64">
        <f>G14+J14</f>
        <v>86492166.48</v>
      </c>
      <c r="E14" s="64" t="s">
        <v>212</v>
      </c>
      <c r="F14" s="64" t="s">
        <v>212</v>
      </c>
      <c r="G14" s="101">
        <f>'таб.2'!F50+'таб.2'!E50</f>
        <v>78416888.61</v>
      </c>
      <c r="H14" s="101" t="s">
        <v>212</v>
      </c>
      <c r="I14" s="101" t="s">
        <v>212</v>
      </c>
      <c r="J14" s="101">
        <f>'таб.2'!H50</f>
        <v>8075277.87</v>
      </c>
      <c r="K14" s="64" t="s">
        <v>212</v>
      </c>
      <c r="L14" s="64" t="s">
        <v>212</v>
      </c>
      <c r="N14" s="174"/>
    </row>
    <row r="15" spans="1:12" ht="12.75">
      <c r="A15" s="5"/>
      <c r="B15" s="50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2.75">
      <c r="A16" s="5"/>
      <c r="B16" s="50"/>
      <c r="C16" s="5"/>
      <c r="D16" s="5"/>
      <c r="E16" s="5"/>
      <c r="F16" s="5"/>
      <c r="G16" s="5"/>
      <c r="H16" s="5"/>
      <c r="I16" s="5"/>
      <c r="J16" s="67"/>
      <c r="K16" s="5"/>
      <c r="L16" s="5"/>
    </row>
    <row r="17" spans="1:12" ht="12.75">
      <c r="A17" s="5"/>
      <c r="B17" s="50"/>
      <c r="C17" s="5"/>
      <c r="D17" s="5"/>
      <c r="E17" s="5"/>
      <c r="F17" s="5"/>
      <c r="G17" s="5"/>
      <c r="H17" s="5"/>
      <c r="I17" s="5"/>
      <c r="J17" s="67"/>
      <c r="K17" s="5"/>
      <c r="L17" s="5"/>
    </row>
    <row r="18" spans="1:12" ht="12.75">
      <c r="A18" s="5"/>
      <c r="B18" s="50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2.75">
      <c r="A19" s="5"/>
      <c r="B19" s="50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2.75">
      <c r="A20" s="5"/>
      <c r="B20" s="50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2.75">
      <c r="A21" s="5"/>
      <c r="B21" s="50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12.75">
      <c r="A22" s="5"/>
      <c r="B22" s="50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2.75">
      <c r="A23" s="5"/>
      <c r="B23" s="50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2.75">
      <c r="A24" s="5"/>
      <c r="B24" s="50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12.75">
      <c r="A25" s="5"/>
      <c r="B25" s="50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12.75">
      <c r="A26" s="5"/>
      <c r="B26" s="50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12.75">
      <c r="A27" s="5"/>
      <c r="B27" s="50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2.75">
      <c r="A28" s="5"/>
      <c r="B28" s="50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2.75">
      <c r="A29" s="5"/>
      <c r="B29" s="50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2.75">
      <c r="A30" s="5"/>
      <c r="B30" s="50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2.75">
      <c r="A31" s="5"/>
      <c r="B31" s="50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2.75">
      <c r="A32" s="5"/>
      <c r="B32" s="50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ht="12.75">
      <c r="A33" s="5"/>
      <c r="B33" s="50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12.75">
      <c r="A34" s="5"/>
      <c r="B34" s="50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12.75">
      <c r="A35" s="5"/>
      <c r="B35" s="50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12.75">
      <c r="A36" s="5"/>
      <c r="B36" s="50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12.75">
      <c r="A37" s="5"/>
      <c r="B37" s="50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12.75">
      <c r="A38" s="5"/>
      <c r="B38" s="50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12.75">
      <c r="A39" s="5"/>
      <c r="B39" s="50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.75">
      <c r="A40" s="5"/>
      <c r="B40" s="50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2.75">
      <c r="A41" s="5"/>
      <c r="B41" s="50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2.75">
      <c r="A42" s="5"/>
      <c r="B42" s="50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2.75">
      <c r="A43" s="5"/>
      <c r="B43" s="50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2.75">
      <c r="A44" s="5"/>
      <c r="B44" s="50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12.75">
      <c r="A45" s="5"/>
      <c r="B45" s="50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2.75">
      <c r="A46" s="5"/>
      <c r="B46" s="50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2.75">
      <c r="A47" s="5"/>
      <c r="B47" s="50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2.75">
      <c r="A48" s="5"/>
      <c r="B48" s="50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12.75">
      <c r="A49" s="5"/>
      <c r="B49" s="50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2.75">
      <c r="A50" s="5"/>
      <c r="B50" s="50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2.75">
      <c r="A51" s="5"/>
      <c r="B51" s="50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2.75">
      <c r="A52" s="5"/>
      <c r="B52" s="50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2.75">
      <c r="A53" s="5"/>
      <c r="B53" s="50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2.75">
      <c r="A54" s="5"/>
      <c r="B54" s="50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2.75">
      <c r="A55" s="5"/>
      <c r="B55" s="50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2.75">
      <c r="A56" s="5"/>
      <c r="B56" s="50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.75">
      <c r="A57" s="5"/>
      <c r="B57" s="50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2.75">
      <c r="A58" s="5"/>
      <c r="B58" s="50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2.75">
      <c r="A59" s="5"/>
      <c r="B59" s="50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2.75">
      <c r="A60" s="5"/>
      <c r="B60" s="50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12.75">
      <c r="A61" s="5"/>
      <c r="B61" s="50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12.75">
      <c r="A62" s="5"/>
      <c r="B62" s="50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12.75">
      <c r="A63" s="5"/>
      <c r="B63" s="50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2.75">
      <c r="A64" s="5"/>
      <c r="B64" s="50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ht="12.75">
      <c r="A65" s="5"/>
      <c r="B65" s="50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12.75">
      <c r="A66" s="5"/>
      <c r="B66" s="50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ht="12.75">
      <c r="A67" s="5"/>
      <c r="B67" s="50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ht="12.75">
      <c r="A68" s="5"/>
      <c r="B68" s="50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ht="12.75">
      <c r="A69" s="5"/>
      <c r="B69" s="50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ht="12.75">
      <c r="A70" s="5"/>
      <c r="B70" s="50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ht="12.75">
      <c r="A71" s="5"/>
      <c r="B71" s="50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ht="12.75">
      <c r="A72" s="5"/>
      <c r="B72" s="50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ht="12.75">
      <c r="A73" s="5"/>
      <c r="B73" s="50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ht="12.75">
      <c r="A74" s="5"/>
      <c r="B74" s="50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ht="12.75">
      <c r="A75" s="5"/>
      <c r="B75" s="50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ht="12.75">
      <c r="A76" s="5"/>
      <c r="B76" s="50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ht="12.75">
      <c r="A77" s="5"/>
      <c r="B77" s="50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ht="12.75">
      <c r="A78" s="5"/>
      <c r="B78" s="50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ht="12.75">
      <c r="A79" s="5"/>
      <c r="B79" s="50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ht="12.75">
      <c r="A80" s="5"/>
      <c r="B80" s="50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ht="12.75">
      <c r="A81" s="5"/>
      <c r="B81" s="50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12.75">
      <c r="A82" s="5"/>
      <c r="B82" s="50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ht="12.75">
      <c r="A83" s="5"/>
      <c r="B83" s="50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ht="12.75">
      <c r="A84" s="5"/>
      <c r="B84" s="50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ht="12.75">
      <c r="A85" s="5"/>
      <c r="B85" s="50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ht="12.75">
      <c r="A86" s="5"/>
      <c r="B86" s="50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ht="12.75">
      <c r="A87" s="5"/>
      <c r="B87" s="50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ht="12.75">
      <c r="A88" s="5"/>
      <c r="B88" s="50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12.75">
      <c r="A89" s="5"/>
      <c r="B89" s="50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ht="12.75">
      <c r="A90" s="5"/>
      <c r="B90" s="50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ht="12.75">
      <c r="A91" s="5"/>
      <c r="B91" s="50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ht="12.75">
      <c r="A92" s="5"/>
      <c r="B92" s="50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ht="12.75">
      <c r="A93" s="5"/>
      <c r="B93" s="50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ht="12.75">
      <c r="A94" s="5"/>
      <c r="B94" s="50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ht="12.75">
      <c r="A95" s="5"/>
      <c r="B95" s="50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ht="12.75">
      <c r="A96" s="5"/>
      <c r="B96" s="50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ht="12.75">
      <c r="A97" s="5"/>
      <c r="B97" s="50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ht="12.75">
      <c r="A98" s="5"/>
      <c r="B98" s="50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ht="12.75">
      <c r="A99" s="5"/>
      <c r="B99" s="50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ht="12.75">
      <c r="A100" s="5"/>
      <c r="B100" s="50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ht="12.75">
      <c r="A101" s="5"/>
      <c r="B101" s="50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ht="12.75">
      <c r="A102" s="5"/>
      <c r="B102" s="50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ht="12.75">
      <c r="A103" s="5"/>
      <c r="B103" s="50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ht="12.75">
      <c r="A104" s="5"/>
      <c r="B104" s="50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ht="12.75">
      <c r="A105" s="5"/>
      <c r="B105" s="50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ht="12.75">
      <c r="A106" s="5"/>
      <c r="B106" s="50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ht="12.75">
      <c r="A107" s="5"/>
      <c r="B107" s="50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ht="12.75">
      <c r="A108" s="5"/>
      <c r="B108" s="50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ht="12.75">
      <c r="A109" s="5"/>
      <c r="B109" s="50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ht="12.75">
      <c r="A110" s="5"/>
      <c r="B110" s="50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ht="12.75">
      <c r="A111" s="5"/>
      <c r="B111" s="50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ht="12.75">
      <c r="A112" s="5"/>
      <c r="B112" s="50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ht="12.75">
      <c r="A113" s="5"/>
      <c r="B113" s="50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ht="12.75">
      <c r="A114" s="5"/>
      <c r="B114" s="50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ht="12.75">
      <c r="A115" s="5"/>
      <c r="B115" s="50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ht="12.75">
      <c r="A116" s="5"/>
      <c r="B116" s="50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ht="12.75">
      <c r="A117" s="5"/>
      <c r="B117" s="50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ht="12.75">
      <c r="A118" s="5"/>
      <c r="B118" s="50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ht="12.75">
      <c r="A119" s="5"/>
      <c r="B119" s="50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ht="12.75">
      <c r="A120" s="5"/>
      <c r="B120" s="50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ht="12.75">
      <c r="A121" s="5"/>
      <c r="B121" s="50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ht="12.75">
      <c r="A122" s="5"/>
      <c r="B122" s="50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ht="12.75">
      <c r="A123" s="5"/>
      <c r="B123" s="50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ht="12.75">
      <c r="A124" s="5"/>
      <c r="B124" s="50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ht="12.75">
      <c r="A125" s="5"/>
      <c r="B125" s="50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ht="12.75">
      <c r="A126" s="5"/>
      <c r="B126" s="50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ht="12.75">
      <c r="A127" s="5"/>
      <c r="B127" s="50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ht="12.75">
      <c r="A128" s="5"/>
      <c r="B128" s="50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ht="12.75">
      <c r="A129" s="5"/>
      <c r="B129" s="50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ht="12.75">
      <c r="A130" s="5"/>
      <c r="B130" s="50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ht="12.75">
      <c r="A131" s="5"/>
      <c r="B131" s="50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ht="12.75">
      <c r="A132" s="5"/>
      <c r="B132" s="50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ht="12.75">
      <c r="A133" s="5"/>
      <c r="B133" s="50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ht="12.75">
      <c r="A134" s="5"/>
      <c r="B134" s="50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ht="12.75">
      <c r="A135" s="5"/>
      <c r="B135" s="50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ht="12.75">
      <c r="A136" s="5"/>
      <c r="B136" s="50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ht="12.75">
      <c r="A137" s="5"/>
      <c r="B137" s="50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ht="12.75">
      <c r="A138" s="5"/>
      <c r="B138" s="50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ht="12.75">
      <c r="A139" s="5"/>
      <c r="B139" s="50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ht="12.75">
      <c r="A140" s="5"/>
      <c r="B140" s="50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ht="12.75">
      <c r="A141" s="5"/>
      <c r="B141" s="50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ht="12.75">
      <c r="A142" s="5"/>
      <c r="B142" s="50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ht="12.75">
      <c r="A143" s="5"/>
      <c r="B143" s="50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ht="12.75">
      <c r="A144" s="5"/>
      <c r="B144" s="50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ht="12.75">
      <c r="A145" s="5"/>
      <c r="B145" s="50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ht="12.75">
      <c r="A146" s="5"/>
      <c r="B146" s="50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ht="12.75">
      <c r="A147" s="5"/>
      <c r="B147" s="50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ht="12.75">
      <c r="A148" s="5"/>
      <c r="B148" s="50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ht="12.75">
      <c r="A149" s="5"/>
      <c r="B149" s="50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ht="12.75">
      <c r="A150" s="5"/>
      <c r="B150" s="50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ht="12.75">
      <c r="A151" s="5"/>
      <c r="B151" s="50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ht="12.75">
      <c r="A152" s="5"/>
      <c r="B152" s="50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ht="12.75">
      <c r="A153" s="5"/>
      <c r="B153" s="50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ht="12.75">
      <c r="A154" s="5"/>
      <c r="B154" s="50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ht="12.75">
      <c r="A155" s="5"/>
      <c r="B155" s="50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ht="12.75">
      <c r="A156" s="5"/>
      <c r="B156" s="50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ht="12.75">
      <c r="A157" s="5"/>
      <c r="B157" s="50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ht="12.75">
      <c r="A158" s="5"/>
      <c r="B158" s="50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ht="12.75">
      <c r="A159" s="5"/>
      <c r="B159" s="50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ht="12.75">
      <c r="A160" s="5"/>
      <c r="B160" s="50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ht="12.75">
      <c r="A161" s="5"/>
      <c r="B161" s="50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ht="12.75">
      <c r="A162" s="5"/>
      <c r="B162" s="50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ht="12.75">
      <c r="A163" s="5"/>
      <c r="B163" s="50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ht="12.75">
      <c r="A164" s="5"/>
      <c r="B164" s="50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ht="12.75">
      <c r="A165" s="5"/>
      <c r="B165" s="50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ht="12.75">
      <c r="A166" s="5"/>
      <c r="B166" s="50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ht="12.75">
      <c r="A167" s="5"/>
      <c r="B167" s="50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ht="12.75">
      <c r="A168" s="5"/>
      <c r="B168" s="50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ht="12.75">
      <c r="A169" s="5"/>
      <c r="B169" s="50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ht="12.75">
      <c r="A170" s="5"/>
      <c r="B170" s="50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ht="12.75">
      <c r="A171" s="5"/>
      <c r="B171" s="50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ht="12.75">
      <c r="A172" s="5"/>
      <c r="B172" s="50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ht="12.75">
      <c r="A173" s="5"/>
      <c r="B173" s="50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ht="12.75">
      <c r="A174" s="5"/>
      <c r="B174" s="50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ht="12.75">
      <c r="A175" s="5"/>
      <c r="B175" s="50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ht="12.75">
      <c r="A176" s="5"/>
      <c r="B176" s="50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ht="12.75">
      <c r="A177" s="5"/>
      <c r="B177" s="50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ht="12.75">
      <c r="A178" s="5"/>
      <c r="B178" s="50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ht="12.75">
      <c r="A179" s="5"/>
      <c r="B179" s="50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ht="12.75">
      <c r="A180" s="5"/>
      <c r="B180" s="50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ht="12.75">
      <c r="A181" s="5"/>
      <c r="B181" s="50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ht="12.75">
      <c r="A182" s="5"/>
      <c r="B182" s="50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ht="12.75">
      <c r="A183" s="5"/>
      <c r="B183" s="50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ht="12.75">
      <c r="A184" s="5"/>
      <c r="B184" s="50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ht="12.75">
      <c r="A185" s="5"/>
      <c r="B185" s="50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ht="12.75">
      <c r="A186" s="5"/>
      <c r="B186" s="50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ht="12.75">
      <c r="A187" s="5"/>
      <c r="B187" s="50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ht="12.75">
      <c r="A188" s="5"/>
      <c r="B188" s="50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ht="12.75">
      <c r="A189" s="5"/>
      <c r="B189" s="50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ht="12.75">
      <c r="A190" s="5"/>
      <c r="B190" s="50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ht="12.75">
      <c r="A191" s="5"/>
      <c r="B191" s="50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ht="12.75">
      <c r="A192" s="5"/>
      <c r="B192" s="50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ht="12.75">
      <c r="A193" s="5"/>
      <c r="B193" s="50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ht="12.75">
      <c r="A194" s="5"/>
      <c r="B194" s="50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ht="12.75">
      <c r="A195" s="5"/>
      <c r="B195" s="50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ht="12.75">
      <c r="A196" s="5"/>
      <c r="B196" s="50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ht="12.75">
      <c r="A197" s="5"/>
      <c r="B197" s="50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ht="12.75">
      <c r="A198" s="5"/>
      <c r="B198" s="50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ht="12.75">
      <c r="A199" s="5"/>
      <c r="B199" s="50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ht="12.75">
      <c r="A200" s="5"/>
      <c r="B200" s="50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ht="12.75">
      <c r="A201" s="5"/>
      <c r="B201" s="50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ht="12.75">
      <c r="A202" s="5"/>
      <c r="B202" s="50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ht="12.75">
      <c r="A203" s="5"/>
      <c r="B203" s="50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ht="12.75">
      <c r="A204" s="5"/>
      <c r="B204" s="50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ht="12.75">
      <c r="A205" s="5"/>
      <c r="B205" s="50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ht="12.75">
      <c r="A206" s="5"/>
      <c r="B206" s="50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ht="12.75">
      <c r="A207" s="5"/>
      <c r="B207" s="50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ht="12.75">
      <c r="A208" s="5"/>
      <c r="B208" s="50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ht="12.75">
      <c r="A209" s="5"/>
      <c r="B209" s="50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ht="12.75">
      <c r="A210" s="5"/>
      <c r="B210" s="50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ht="12.75">
      <c r="A211" s="5"/>
      <c r="B211" s="50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ht="12.75">
      <c r="A212" s="5"/>
      <c r="B212" s="50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ht="12.75">
      <c r="A213" s="5"/>
      <c r="B213" s="50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ht="12.75">
      <c r="A214" s="5"/>
      <c r="B214" s="50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ht="12.75">
      <c r="A215" s="5"/>
      <c r="B215" s="50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ht="12.75">
      <c r="A216" s="5"/>
      <c r="B216" s="50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ht="12.75">
      <c r="A217" s="5"/>
      <c r="B217" s="50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ht="12.75">
      <c r="A218" s="5"/>
      <c r="B218" s="50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ht="12.75">
      <c r="A219" s="5"/>
      <c r="B219" s="50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ht="12.75">
      <c r="A220" s="5"/>
      <c r="B220" s="50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ht="12.75">
      <c r="A221" s="5"/>
      <c r="B221" s="50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ht="12.75">
      <c r="A222" s="5"/>
      <c r="B222" s="50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ht="12.75">
      <c r="A223" s="5"/>
      <c r="B223" s="50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ht="12.75">
      <c r="A224" s="5"/>
      <c r="B224" s="50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ht="12.75">
      <c r="A225" s="5"/>
      <c r="B225" s="50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ht="12.75">
      <c r="A226" s="5"/>
      <c r="B226" s="50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ht="12.75">
      <c r="A227" s="5"/>
      <c r="B227" s="50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ht="12.75">
      <c r="A228" s="5"/>
      <c r="B228" s="50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ht="12.75">
      <c r="A229" s="5"/>
      <c r="B229" s="50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ht="12.75">
      <c r="A230" s="5"/>
      <c r="B230" s="50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ht="12.75">
      <c r="A231" s="5"/>
      <c r="B231" s="50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ht="12.75">
      <c r="A232" s="5"/>
      <c r="B232" s="50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ht="12.75">
      <c r="A233" s="5"/>
      <c r="B233" s="50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ht="12.75">
      <c r="A234" s="5"/>
      <c r="B234" s="50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ht="12.75">
      <c r="A235" s="5"/>
      <c r="B235" s="50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ht="12.75">
      <c r="A236" s="5"/>
      <c r="B236" s="50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ht="12.75">
      <c r="A237" s="5"/>
      <c r="B237" s="50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ht="12.75">
      <c r="A238" s="5"/>
      <c r="B238" s="50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ht="12.75">
      <c r="A239" s="5"/>
      <c r="B239" s="50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ht="12.75">
      <c r="A240" s="5"/>
      <c r="B240" s="50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ht="12.75">
      <c r="A241" s="5"/>
      <c r="B241" s="50"/>
      <c r="C241" s="5"/>
      <c r="D241" s="5"/>
      <c r="E241" s="5"/>
      <c r="F241" s="5"/>
      <c r="G241" s="5"/>
      <c r="H241" s="5"/>
      <c r="I241" s="5"/>
      <c r="J241" s="5"/>
      <c r="K241" s="5"/>
      <c r="L241" s="5"/>
    </row>
  </sheetData>
  <sheetProtection/>
  <mergeCells count="12">
    <mergeCell ref="K1:L1"/>
    <mergeCell ref="A2:L2"/>
    <mergeCell ref="A3:L3"/>
    <mergeCell ref="A4:L4"/>
    <mergeCell ref="A6:A9"/>
    <mergeCell ref="B6:B9"/>
    <mergeCell ref="C6:C9"/>
    <mergeCell ref="G8:I8"/>
    <mergeCell ref="J8:L8"/>
    <mergeCell ref="D7:F8"/>
    <mergeCell ref="G7:L7"/>
    <mergeCell ref="D6:L6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54.375" style="0" customWidth="1"/>
    <col min="2" max="2" width="10.875" style="0" customWidth="1"/>
    <col min="3" max="3" width="23.75390625" style="0" customWidth="1"/>
  </cols>
  <sheetData>
    <row r="1" spans="1:3" ht="15.75">
      <c r="A1" s="52"/>
      <c r="B1" s="52"/>
      <c r="C1" s="53" t="s">
        <v>171</v>
      </c>
    </row>
    <row r="2" spans="1:3" ht="15.75">
      <c r="A2" s="407" t="s">
        <v>172</v>
      </c>
      <c r="B2" s="407"/>
      <c r="C2" s="407"/>
    </row>
    <row r="3" spans="1:3" ht="15.75">
      <c r="A3" s="407" t="s">
        <v>173</v>
      </c>
      <c r="B3" s="407"/>
      <c r="C3" s="407"/>
    </row>
    <row r="4" spans="1:3" ht="15.75">
      <c r="A4" s="407" t="s">
        <v>311</v>
      </c>
      <c r="B4" s="407"/>
      <c r="C4" s="407"/>
    </row>
    <row r="5" spans="1:3" ht="15.75">
      <c r="A5" s="52"/>
      <c r="B5" s="52"/>
      <c r="C5" s="52"/>
    </row>
    <row r="6" spans="1:3" ht="63">
      <c r="A6" s="54" t="s">
        <v>3</v>
      </c>
      <c r="B6" s="55" t="s">
        <v>129</v>
      </c>
      <c r="C6" s="55" t="s">
        <v>170</v>
      </c>
    </row>
    <row r="7" spans="1:3" ht="15.75">
      <c r="A7" s="54">
        <v>1</v>
      </c>
      <c r="B7" s="54">
        <v>2</v>
      </c>
      <c r="C7" s="54">
        <v>3</v>
      </c>
    </row>
    <row r="8" spans="1:3" ht="15.75">
      <c r="A8" s="56" t="s">
        <v>174</v>
      </c>
      <c r="B8" s="57" t="s">
        <v>175</v>
      </c>
      <c r="C8" s="307">
        <v>53171.7</v>
      </c>
    </row>
    <row r="9" spans="1:3" ht="15.75">
      <c r="A9" s="56" t="s">
        <v>158</v>
      </c>
      <c r="B9" s="57" t="s">
        <v>176</v>
      </c>
      <c r="C9" s="56">
        <v>0</v>
      </c>
    </row>
    <row r="10" spans="1:3" ht="15.75">
      <c r="A10" s="56" t="s">
        <v>177</v>
      </c>
      <c r="B10" s="57" t="s">
        <v>186</v>
      </c>
      <c r="C10" s="56">
        <v>0</v>
      </c>
    </row>
    <row r="11" spans="1:3" ht="15.75">
      <c r="A11" s="56"/>
      <c r="B11" s="57"/>
      <c r="C11" s="56"/>
    </row>
    <row r="12" spans="1:3" ht="15.75">
      <c r="A12" s="56" t="s">
        <v>178</v>
      </c>
      <c r="B12" s="57" t="s">
        <v>179</v>
      </c>
      <c r="C12" s="307">
        <v>53171.7</v>
      </c>
    </row>
    <row r="13" spans="1:3" ht="15.75">
      <c r="A13" s="52"/>
      <c r="B13" s="58"/>
      <c r="C13" s="52"/>
    </row>
    <row r="14" spans="1:3" ht="15.75">
      <c r="A14" s="52"/>
      <c r="B14" s="58"/>
      <c r="C14" s="53" t="s">
        <v>180</v>
      </c>
    </row>
    <row r="15" spans="1:3" ht="15.75">
      <c r="A15" s="407" t="s">
        <v>181</v>
      </c>
      <c r="B15" s="407"/>
      <c r="C15" s="407"/>
    </row>
    <row r="16" spans="1:3" ht="15.75">
      <c r="A16" s="52"/>
      <c r="B16" s="58"/>
      <c r="C16" s="52"/>
    </row>
    <row r="17" spans="1:3" ht="31.5">
      <c r="A17" s="54" t="s">
        <v>3</v>
      </c>
      <c r="B17" s="55" t="s">
        <v>129</v>
      </c>
      <c r="C17" s="54" t="s">
        <v>182</v>
      </c>
    </row>
    <row r="18" spans="1:3" ht="15.75">
      <c r="A18" s="54">
        <v>1</v>
      </c>
      <c r="B18" s="54">
        <v>2</v>
      </c>
      <c r="C18" s="54">
        <v>3</v>
      </c>
    </row>
    <row r="19" spans="1:3" ht="15.75">
      <c r="A19" s="56" t="s">
        <v>183</v>
      </c>
      <c r="B19" s="57" t="s">
        <v>175</v>
      </c>
      <c r="C19" s="56">
        <v>0</v>
      </c>
    </row>
    <row r="20" spans="1:3" ht="63">
      <c r="A20" s="59" t="s">
        <v>184</v>
      </c>
      <c r="B20" s="60" t="s">
        <v>176</v>
      </c>
      <c r="C20" s="56">
        <v>0</v>
      </c>
    </row>
    <row r="21" spans="1:3" ht="47.25">
      <c r="A21" s="59" t="s">
        <v>185</v>
      </c>
      <c r="B21" s="60" t="s">
        <v>186</v>
      </c>
      <c r="C21" s="56">
        <v>0</v>
      </c>
    </row>
    <row r="22" spans="1:3" ht="15">
      <c r="A22" s="61"/>
      <c r="B22" s="62"/>
      <c r="C22" s="61"/>
    </row>
    <row r="23" spans="1:3" ht="15">
      <c r="A23" s="61"/>
      <c r="B23" s="62"/>
      <c r="C23" s="61"/>
    </row>
    <row r="24" ht="12.75">
      <c r="B24" s="43"/>
    </row>
    <row r="25" ht="12.75">
      <c r="B25" s="43"/>
    </row>
    <row r="26" ht="12.75">
      <c r="B26" s="43"/>
    </row>
    <row r="27" ht="12.75">
      <c r="B27" s="43"/>
    </row>
    <row r="28" ht="12.75">
      <c r="B28" s="43"/>
    </row>
    <row r="29" ht="12.75">
      <c r="B29" s="43"/>
    </row>
    <row r="30" ht="12.75">
      <c r="B30" s="43"/>
    </row>
  </sheetData>
  <sheetProtection/>
  <mergeCells count="4">
    <mergeCell ref="A2:C2"/>
    <mergeCell ref="A3:C3"/>
    <mergeCell ref="A4:C4"/>
    <mergeCell ref="A15:C15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X172"/>
  <sheetViews>
    <sheetView tabSelected="1" zoomScalePageLayoutView="0" workbookViewId="0" topLeftCell="A94">
      <selection activeCell="D102" sqref="D102"/>
    </sheetView>
  </sheetViews>
  <sheetFormatPr defaultColWidth="0.875" defaultRowHeight="12.75"/>
  <cols>
    <col min="1" max="1" width="49.875" style="77" customWidth="1"/>
    <col min="2" max="2" width="8.00390625" style="262" customWidth="1"/>
    <col min="3" max="3" width="11.375" style="267" customWidth="1"/>
    <col min="4" max="4" width="15.875" style="77" customWidth="1"/>
    <col min="5" max="5" width="15.75390625" style="77" customWidth="1"/>
    <col min="6" max="6" width="15.125" style="77" customWidth="1"/>
    <col min="7" max="7" width="25.00390625" style="77" customWidth="1"/>
    <col min="8" max="8" width="13.00390625" style="77" customWidth="1"/>
    <col min="9" max="18" width="0.875" style="77" hidden="1" customWidth="1"/>
    <col min="19" max="19" width="31.75390625" style="77" customWidth="1"/>
    <col min="20" max="20" width="23.125" style="77" customWidth="1"/>
    <col min="21" max="21" width="31.875" style="77" customWidth="1"/>
    <col min="22" max="22" width="0.875" style="77" customWidth="1"/>
    <col min="23" max="23" width="20.125" style="77" customWidth="1"/>
    <col min="24" max="24" width="15.125" style="77" customWidth="1"/>
    <col min="25" max="25" width="15.00390625" style="77" customWidth="1"/>
    <col min="26" max="26" width="17.125" style="77" customWidth="1"/>
    <col min="27" max="16384" width="0.875" style="77" customWidth="1"/>
  </cols>
  <sheetData>
    <row r="1" ht="3" customHeight="1"/>
    <row r="2" spans="1:6" s="81" customFormat="1" ht="15" customHeight="1">
      <c r="A2" s="354" t="s">
        <v>10</v>
      </c>
      <c r="B2" s="354"/>
      <c r="C2" s="354"/>
      <c r="D2" s="354"/>
      <c r="E2" s="354"/>
      <c r="F2" s="7"/>
    </row>
    <row r="3" spans="1:6" ht="15.75" customHeight="1">
      <c r="A3" s="6"/>
      <c r="D3" s="6"/>
      <c r="E3" s="6"/>
      <c r="F3" s="6"/>
    </row>
    <row r="4" spans="1:23" s="67" customFormat="1" ht="14.25" customHeight="1">
      <c r="A4" s="408" t="s">
        <v>3</v>
      </c>
      <c r="B4" s="391" t="s">
        <v>115</v>
      </c>
      <c r="C4" s="410" t="s">
        <v>123</v>
      </c>
      <c r="D4" s="412" t="s">
        <v>109</v>
      </c>
      <c r="E4" s="414" t="s">
        <v>106</v>
      </c>
      <c r="F4" s="415"/>
      <c r="G4" s="424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142"/>
      <c r="V4" s="142"/>
      <c r="W4" s="142"/>
    </row>
    <row r="5" spans="1:23" s="67" customFormat="1" ht="92.25" customHeight="1">
      <c r="A5" s="409"/>
      <c r="B5" s="398"/>
      <c r="C5" s="411"/>
      <c r="D5" s="413"/>
      <c r="E5" s="215" t="s">
        <v>110</v>
      </c>
      <c r="F5" s="195" t="s">
        <v>111</v>
      </c>
      <c r="G5" s="424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142"/>
      <c r="V5" s="142"/>
      <c r="W5" s="142"/>
    </row>
    <row r="6" spans="1:23" ht="15">
      <c r="A6" s="236" t="s">
        <v>304</v>
      </c>
      <c r="B6" s="181"/>
      <c r="C6" s="254"/>
      <c r="D6" s="237">
        <f>E6</f>
        <v>7055457.85</v>
      </c>
      <c r="E6" s="237">
        <f>E8+E9+E16</f>
        <v>7055457.85</v>
      </c>
      <c r="F6" s="208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426"/>
      <c r="S6" s="426"/>
      <c r="T6" s="426"/>
      <c r="U6" s="109"/>
      <c r="V6" s="109"/>
      <c r="W6" s="109"/>
    </row>
    <row r="7" spans="1:23" s="6" customFormat="1" ht="12.75" customHeight="1">
      <c r="A7" s="218" t="s">
        <v>5</v>
      </c>
      <c r="B7" s="65"/>
      <c r="C7" s="213"/>
      <c r="D7" s="214"/>
      <c r="E7" s="214"/>
      <c r="F7" s="186"/>
      <c r="G7" s="419"/>
      <c r="H7" s="419"/>
      <c r="I7" s="419"/>
      <c r="J7" s="419"/>
      <c r="K7" s="419"/>
      <c r="L7" s="419"/>
      <c r="M7" s="419"/>
      <c r="N7" s="419"/>
      <c r="O7" s="419"/>
      <c r="P7" s="419"/>
      <c r="Q7" s="419"/>
      <c r="R7" s="419"/>
      <c r="S7" s="419"/>
      <c r="T7" s="419"/>
      <c r="U7" s="105"/>
      <c r="V7" s="105"/>
      <c r="W7" s="106"/>
    </row>
    <row r="8" spans="1:23" s="82" customFormat="1" ht="12.75" customHeight="1">
      <c r="A8" s="238" t="s">
        <v>103</v>
      </c>
      <c r="B8" s="175"/>
      <c r="C8" s="299" t="s">
        <v>6</v>
      </c>
      <c r="D8" s="217">
        <f>E8</f>
        <v>0</v>
      </c>
      <c r="E8" s="217">
        <v>0</v>
      </c>
      <c r="F8" s="210"/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27"/>
      <c r="R8" s="427"/>
      <c r="S8" s="427"/>
      <c r="T8" s="427"/>
      <c r="U8" s="110"/>
      <c r="V8" s="110"/>
      <c r="W8" s="110"/>
    </row>
    <row r="9" spans="1:23" s="82" customFormat="1" ht="35.25" customHeight="1">
      <c r="A9" s="238" t="s">
        <v>23</v>
      </c>
      <c r="B9" s="175"/>
      <c r="C9" s="299" t="s">
        <v>6</v>
      </c>
      <c r="D9" s="217">
        <f>E9</f>
        <v>5600600.43</v>
      </c>
      <c r="E9" s="217">
        <f>E10+E11</f>
        <v>5600600.43</v>
      </c>
      <c r="F9" s="210"/>
      <c r="G9" s="119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0"/>
      <c r="V9" s="110"/>
      <c r="W9" s="130"/>
    </row>
    <row r="10" spans="1:23" s="6" customFormat="1" ht="25.5" customHeight="1">
      <c r="A10" s="178" t="s">
        <v>116</v>
      </c>
      <c r="B10" s="182">
        <v>130</v>
      </c>
      <c r="C10" s="228" t="s">
        <v>6</v>
      </c>
      <c r="D10" s="227">
        <v>2273976.75</v>
      </c>
      <c r="E10" s="227">
        <f>D10</f>
        <v>2273976.75</v>
      </c>
      <c r="F10" s="187"/>
      <c r="G10" s="173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105"/>
      <c r="V10" s="105"/>
      <c r="W10" s="106"/>
    </row>
    <row r="11" spans="1:23" s="6" customFormat="1" ht="27" customHeight="1">
      <c r="A11" s="301" t="s">
        <v>298</v>
      </c>
      <c r="B11" s="302">
        <v>180</v>
      </c>
      <c r="C11" s="303" t="s">
        <v>345</v>
      </c>
      <c r="D11" s="304">
        <f>D12+D13+D14+D15</f>
        <v>3326623.68</v>
      </c>
      <c r="E11" s="304">
        <f>E12+E13+E14+E15</f>
        <v>3326623.68</v>
      </c>
      <c r="F11" s="305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105"/>
      <c r="V11" s="105"/>
      <c r="W11" s="106"/>
    </row>
    <row r="12" spans="1:23" s="6" customFormat="1" ht="27" customHeight="1">
      <c r="A12" s="178" t="s">
        <v>299</v>
      </c>
      <c r="B12" s="161">
        <v>180</v>
      </c>
      <c r="C12" s="228" t="s">
        <v>345</v>
      </c>
      <c r="D12" s="227">
        <f>E12</f>
        <v>400000</v>
      </c>
      <c r="E12" s="227">
        <v>400000</v>
      </c>
      <c r="F12" s="187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105"/>
      <c r="V12" s="105"/>
      <c r="W12" s="106"/>
    </row>
    <row r="13" spans="1:23" s="6" customFormat="1" ht="27" customHeight="1">
      <c r="A13" s="178" t="s">
        <v>300</v>
      </c>
      <c r="B13" s="161">
        <v>180</v>
      </c>
      <c r="C13" s="228" t="s">
        <v>345</v>
      </c>
      <c r="D13" s="227">
        <v>508367.56</v>
      </c>
      <c r="E13" s="227">
        <f>D13</f>
        <v>508367.56</v>
      </c>
      <c r="F13" s="187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105"/>
      <c r="V13" s="105"/>
      <c r="W13" s="106"/>
    </row>
    <row r="14" spans="1:23" s="6" customFormat="1" ht="27" customHeight="1">
      <c r="A14" s="178" t="s">
        <v>284</v>
      </c>
      <c r="B14" s="161">
        <v>180</v>
      </c>
      <c r="C14" s="228" t="s">
        <v>345</v>
      </c>
      <c r="D14" s="227">
        <f>E14</f>
        <v>68928</v>
      </c>
      <c r="E14" s="227">
        <v>68928</v>
      </c>
      <c r="F14" s="187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105"/>
      <c r="V14" s="105"/>
      <c r="W14" s="106"/>
    </row>
    <row r="15" spans="1:23" s="6" customFormat="1" ht="27" customHeight="1">
      <c r="A15" s="178" t="s">
        <v>303</v>
      </c>
      <c r="B15" s="161">
        <v>180</v>
      </c>
      <c r="C15" s="228" t="s">
        <v>345</v>
      </c>
      <c r="D15" s="227">
        <f>E15</f>
        <v>2349328.12</v>
      </c>
      <c r="E15" s="227">
        <v>2349328.12</v>
      </c>
      <c r="F15" s="187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105"/>
      <c r="V15" s="105"/>
      <c r="W15" s="106"/>
    </row>
    <row r="16" spans="1:23" s="6" customFormat="1" ht="27" customHeight="1">
      <c r="A16" s="238" t="s">
        <v>305</v>
      </c>
      <c r="B16" s="175">
        <v>180</v>
      </c>
      <c r="C16" s="299" t="s">
        <v>344</v>
      </c>
      <c r="D16" s="217">
        <f>D18+D19+D17</f>
        <v>1454857.42</v>
      </c>
      <c r="E16" s="217">
        <f>E18+E19+E17</f>
        <v>1454857.42</v>
      </c>
      <c r="F16" s="210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105"/>
      <c r="V16" s="105"/>
      <c r="W16" s="106"/>
    </row>
    <row r="17" spans="1:23" s="6" customFormat="1" ht="27" customHeight="1">
      <c r="A17" s="178" t="s">
        <v>250</v>
      </c>
      <c r="B17" s="65">
        <v>180</v>
      </c>
      <c r="C17" s="213" t="s">
        <v>344</v>
      </c>
      <c r="D17" s="227">
        <f>E17</f>
        <v>472713.04</v>
      </c>
      <c r="E17" s="227">
        <v>472713.04</v>
      </c>
      <c r="F17" s="18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105"/>
      <c r="V17" s="105"/>
      <c r="W17" s="106"/>
    </row>
    <row r="18" spans="1:23" s="6" customFormat="1" ht="27" customHeight="1">
      <c r="A18" s="178" t="s">
        <v>306</v>
      </c>
      <c r="B18" s="161">
        <v>180</v>
      </c>
      <c r="C18" s="228" t="s">
        <v>344</v>
      </c>
      <c r="D18" s="227">
        <f>E18</f>
        <v>461900</v>
      </c>
      <c r="E18" s="227">
        <v>461900</v>
      </c>
      <c r="F18" s="187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105"/>
      <c r="V18" s="105"/>
      <c r="W18" s="106"/>
    </row>
    <row r="19" spans="1:23" s="6" customFormat="1" ht="27" customHeight="1">
      <c r="A19" s="178" t="s">
        <v>307</v>
      </c>
      <c r="B19" s="161">
        <v>180</v>
      </c>
      <c r="C19" s="228" t="s">
        <v>344</v>
      </c>
      <c r="D19" s="227">
        <f>E19</f>
        <v>520244.38</v>
      </c>
      <c r="E19" s="227">
        <v>520244.38</v>
      </c>
      <c r="F19" s="187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105"/>
      <c r="V19" s="105"/>
      <c r="W19" s="106"/>
    </row>
    <row r="20" spans="1:23" s="6" customFormat="1" ht="21" customHeight="1">
      <c r="A20" s="240" t="s">
        <v>11</v>
      </c>
      <c r="B20" s="183"/>
      <c r="C20" s="255" t="s">
        <v>6</v>
      </c>
      <c r="D20" s="241">
        <f>E20</f>
        <v>208326269.76</v>
      </c>
      <c r="E20" s="241">
        <f>E22+E24+E25+E37+E41+E23</f>
        <v>208326269.76</v>
      </c>
      <c r="F20" s="20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05"/>
      <c r="V20" s="105"/>
      <c r="W20" s="106"/>
    </row>
    <row r="21" spans="1:23" s="6" customFormat="1" ht="15" customHeight="1">
      <c r="A21" s="218" t="s">
        <v>5</v>
      </c>
      <c r="B21" s="65"/>
      <c r="C21" s="213"/>
      <c r="D21" s="214"/>
      <c r="E21" s="214"/>
      <c r="F21" s="186"/>
      <c r="G21" s="419"/>
      <c r="H21" s="419"/>
      <c r="I21" s="419"/>
      <c r="J21" s="419"/>
      <c r="K21" s="419"/>
      <c r="L21" s="419"/>
      <c r="M21" s="419"/>
      <c r="N21" s="419"/>
      <c r="O21" s="419"/>
      <c r="P21" s="419"/>
      <c r="Q21" s="419"/>
      <c r="R21" s="419"/>
      <c r="S21" s="419"/>
      <c r="T21" s="419"/>
      <c r="U21" s="105"/>
      <c r="V21" s="105"/>
      <c r="W21" s="106"/>
    </row>
    <row r="22" spans="1:37" s="6" customFormat="1" ht="26.25" customHeight="1">
      <c r="A22" s="238" t="s">
        <v>292</v>
      </c>
      <c r="B22" s="175">
        <v>130</v>
      </c>
      <c r="C22" s="239" t="s">
        <v>6</v>
      </c>
      <c r="D22" s="217">
        <f>E22</f>
        <v>84945700</v>
      </c>
      <c r="E22" s="217">
        <v>84945700</v>
      </c>
      <c r="F22" s="210"/>
      <c r="G22" s="79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05"/>
      <c r="V22" s="105"/>
      <c r="W22" s="11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</row>
    <row r="23" spans="1:37" s="6" customFormat="1" ht="30" customHeight="1">
      <c r="A23" s="238" t="s">
        <v>293</v>
      </c>
      <c r="B23" s="175">
        <v>130</v>
      </c>
      <c r="C23" s="239" t="s">
        <v>6</v>
      </c>
      <c r="D23" s="217">
        <f>E23</f>
        <v>70564300</v>
      </c>
      <c r="E23" s="217">
        <v>70564300</v>
      </c>
      <c r="F23" s="210"/>
      <c r="G23" s="79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05"/>
      <c r="V23" s="105"/>
      <c r="W23" s="11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</row>
    <row r="24" spans="1:37" s="6" customFormat="1" ht="26.25" customHeight="1">
      <c r="A24" s="243" t="s">
        <v>265</v>
      </c>
      <c r="B24" s="66">
        <v>140</v>
      </c>
      <c r="C24" s="213" t="s">
        <v>266</v>
      </c>
      <c r="D24" s="229">
        <f>E24</f>
        <v>2054.76</v>
      </c>
      <c r="E24" s="229">
        <v>2054.76</v>
      </c>
      <c r="F24" s="188"/>
      <c r="G24" s="79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05"/>
      <c r="V24" s="105"/>
      <c r="W24" s="11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</row>
    <row r="25" spans="1:37" s="6" customFormat="1" ht="15.75" customHeight="1">
      <c r="A25" s="242" t="s">
        <v>104</v>
      </c>
      <c r="B25" s="175">
        <v>180</v>
      </c>
      <c r="C25" s="299" t="s">
        <v>344</v>
      </c>
      <c r="D25" s="217">
        <f>SUM(D27:D35)</f>
        <v>46543540</v>
      </c>
      <c r="E25" s="217">
        <f>SUM(E27:E35)</f>
        <v>46543540</v>
      </c>
      <c r="F25" s="210"/>
      <c r="G25" s="173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</row>
    <row r="26" spans="1:23" s="6" customFormat="1" ht="15" customHeight="1">
      <c r="A26" s="250" t="s">
        <v>5</v>
      </c>
      <c r="B26" s="66"/>
      <c r="C26" s="213"/>
      <c r="D26" s="229"/>
      <c r="E26" s="229"/>
      <c r="F26" s="18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105"/>
      <c r="V26" s="105"/>
      <c r="W26" s="105"/>
    </row>
    <row r="27" spans="1:25" s="6" customFormat="1" ht="35.25" customHeight="1">
      <c r="A27" s="218" t="s">
        <v>242</v>
      </c>
      <c r="B27" s="65">
        <v>180</v>
      </c>
      <c r="C27" s="213" t="s">
        <v>344</v>
      </c>
      <c r="D27" s="214">
        <f aca="true" t="shared" si="0" ref="D27:D37">E27</f>
        <v>1836000</v>
      </c>
      <c r="E27" s="214">
        <v>1836000</v>
      </c>
      <c r="F27" s="18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105"/>
      <c r="V27" s="105"/>
      <c r="W27" s="105"/>
      <c r="Y27" s="79"/>
    </row>
    <row r="28" spans="1:25" s="6" customFormat="1" ht="25.5" customHeight="1">
      <c r="A28" s="218" t="s">
        <v>243</v>
      </c>
      <c r="B28" s="65">
        <v>180</v>
      </c>
      <c r="C28" s="213" t="s">
        <v>344</v>
      </c>
      <c r="D28" s="214">
        <f t="shared" si="0"/>
        <v>29346800</v>
      </c>
      <c r="E28" s="214">
        <f>10629100+22073600-3355900</f>
        <v>29346800</v>
      </c>
      <c r="F28" s="18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105"/>
      <c r="V28" s="105"/>
      <c r="W28" s="106"/>
      <c r="X28" s="79"/>
      <c r="Y28" s="79"/>
    </row>
    <row r="29" spans="1:25" s="6" customFormat="1" ht="24.75" customHeight="1">
      <c r="A29" s="218" t="s">
        <v>244</v>
      </c>
      <c r="B29" s="65">
        <v>180</v>
      </c>
      <c r="C29" s="213" t="s">
        <v>344</v>
      </c>
      <c r="D29" s="214">
        <f t="shared" si="0"/>
        <v>380200</v>
      </c>
      <c r="E29" s="214">
        <v>380200</v>
      </c>
      <c r="F29" s="18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105"/>
      <c r="V29" s="105"/>
      <c r="W29" s="106"/>
      <c r="Y29" s="79"/>
    </row>
    <row r="30" spans="1:25" s="6" customFormat="1" ht="24.75" customHeight="1">
      <c r="A30" s="218" t="s">
        <v>294</v>
      </c>
      <c r="B30" s="65">
        <v>180</v>
      </c>
      <c r="C30" s="213" t="s">
        <v>344</v>
      </c>
      <c r="D30" s="214">
        <f t="shared" si="0"/>
        <v>2938400</v>
      </c>
      <c r="E30" s="214">
        <v>2938400</v>
      </c>
      <c r="F30" s="18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105"/>
      <c r="V30" s="105"/>
      <c r="W30" s="106"/>
      <c r="Y30" s="79"/>
    </row>
    <row r="31" spans="1:25" s="6" customFormat="1" ht="51" customHeight="1">
      <c r="A31" s="218" t="s">
        <v>295</v>
      </c>
      <c r="B31" s="65">
        <v>180</v>
      </c>
      <c r="C31" s="213" t="s">
        <v>344</v>
      </c>
      <c r="D31" s="214">
        <f t="shared" si="0"/>
        <v>395500</v>
      </c>
      <c r="E31" s="214">
        <f>549000+126700-280200</f>
        <v>395500</v>
      </c>
      <c r="F31" s="188"/>
      <c r="G31" s="78"/>
      <c r="H31" s="433">
        <v>-280200</v>
      </c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105"/>
      <c r="V31" s="105"/>
      <c r="W31" s="106"/>
      <c r="Y31" s="79"/>
    </row>
    <row r="32" spans="1:24" s="6" customFormat="1" ht="36" customHeight="1">
      <c r="A32" s="218" t="s">
        <v>250</v>
      </c>
      <c r="B32" s="65">
        <v>180</v>
      </c>
      <c r="C32" s="213" t="s">
        <v>344</v>
      </c>
      <c r="D32" s="214">
        <f t="shared" si="0"/>
        <v>6122700</v>
      </c>
      <c r="E32" s="214">
        <v>6122700</v>
      </c>
      <c r="F32" s="188"/>
      <c r="G32" s="173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105"/>
      <c r="V32" s="105"/>
      <c r="W32" s="106"/>
      <c r="X32" s="125"/>
    </row>
    <row r="33" spans="1:24" s="6" customFormat="1" ht="36" customHeight="1">
      <c r="A33" s="218" t="s">
        <v>331</v>
      </c>
      <c r="B33" s="65">
        <v>180</v>
      </c>
      <c r="C33" s="213" t="s">
        <v>344</v>
      </c>
      <c r="D33" s="214">
        <f t="shared" si="0"/>
        <v>1164000</v>
      </c>
      <c r="E33" s="214">
        <v>1164000</v>
      </c>
      <c r="F33" s="188"/>
      <c r="G33" s="173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105"/>
      <c r="V33" s="105"/>
      <c r="W33" s="106"/>
      <c r="X33" s="125"/>
    </row>
    <row r="34" spans="1:24" s="6" customFormat="1" ht="36" customHeight="1">
      <c r="A34" s="218" t="s">
        <v>309</v>
      </c>
      <c r="B34" s="65">
        <v>180</v>
      </c>
      <c r="C34" s="213" t="s">
        <v>344</v>
      </c>
      <c r="D34" s="214">
        <f t="shared" si="0"/>
        <v>2511940</v>
      </c>
      <c r="E34" s="214">
        <v>2511940</v>
      </c>
      <c r="F34" s="188"/>
      <c r="G34" s="173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105"/>
      <c r="V34" s="105"/>
      <c r="W34" s="106"/>
      <c r="X34" s="125"/>
    </row>
    <row r="35" spans="1:24" s="6" customFormat="1" ht="41.25" customHeight="1">
      <c r="A35" s="218" t="s">
        <v>310</v>
      </c>
      <c r="B35" s="65">
        <v>180</v>
      </c>
      <c r="C35" s="213" t="s">
        <v>344</v>
      </c>
      <c r="D35" s="214">
        <f t="shared" si="0"/>
        <v>1848000</v>
      </c>
      <c r="E35" s="214">
        <v>1848000</v>
      </c>
      <c r="F35" s="188"/>
      <c r="G35" s="173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105"/>
      <c r="V35" s="105"/>
      <c r="W35" s="106"/>
      <c r="X35" s="125"/>
    </row>
    <row r="36" spans="1:23" s="6" customFormat="1" ht="16.5" customHeight="1">
      <c r="A36" s="234" t="s">
        <v>105</v>
      </c>
      <c r="B36" s="66"/>
      <c r="C36" s="213" t="s">
        <v>6</v>
      </c>
      <c r="D36" s="214">
        <f t="shared" si="0"/>
        <v>0</v>
      </c>
      <c r="E36" s="214">
        <v>0</v>
      </c>
      <c r="F36" s="18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105"/>
      <c r="V36" s="105"/>
      <c r="W36" s="105"/>
    </row>
    <row r="37" spans="1:23" s="6" customFormat="1" ht="34.5" customHeight="1">
      <c r="A37" s="238" t="s">
        <v>23</v>
      </c>
      <c r="B37" s="175">
        <v>130</v>
      </c>
      <c r="C37" s="310" t="s">
        <v>258</v>
      </c>
      <c r="D37" s="217">
        <f t="shared" si="0"/>
        <v>6030675</v>
      </c>
      <c r="E37" s="217">
        <f>E39+E40</f>
        <v>6030675</v>
      </c>
      <c r="F37" s="210"/>
      <c r="G37" s="119"/>
      <c r="H37" s="119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05"/>
      <c r="V37" s="105"/>
      <c r="W37" s="105"/>
    </row>
    <row r="38" spans="1:23" s="6" customFormat="1" ht="15" customHeight="1">
      <c r="A38" s="218" t="s">
        <v>5</v>
      </c>
      <c r="B38" s="66"/>
      <c r="C38" s="213"/>
      <c r="D38" s="229"/>
      <c r="E38" s="229"/>
      <c r="F38" s="18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105"/>
      <c r="V38" s="105"/>
      <c r="W38" s="105"/>
    </row>
    <row r="39" spans="1:23" s="6" customFormat="1" ht="27" customHeight="1">
      <c r="A39" s="218" t="s">
        <v>116</v>
      </c>
      <c r="B39" s="65">
        <v>130</v>
      </c>
      <c r="C39" s="83">
        <v>131</v>
      </c>
      <c r="D39" s="214">
        <f>E39</f>
        <v>4500000</v>
      </c>
      <c r="E39" s="214">
        <v>4500000</v>
      </c>
      <c r="F39" s="188"/>
      <c r="G39" s="419"/>
      <c r="H39" s="419"/>
      <c r="I39" s="419"/>
      <c r="J39" s="419"/>
      <c r="K39" s="419"/>
      <c r="L39" s="419"/>
      <c r="M39" s="419"/>
      <c r="N39" s="419"/>
      <c r="O39" s="419"/>
      <c r="P39" s="419"/>
      <c r="Q39" s="419"/>
      <c r="R39" s="419"/>
      <c r="S39" s="419"/>
      <c r="T39" s="419"/>
      <c r="U39" s="105"/>
      <c r="V39" s="105"/>
      <c r="W39" s="105"/>
    </row>
    <row r="40" spans="1:23" s="6" customFormat="1" ht="23.25" customHeight="1">
      <c r="A40" s="218" t="s">
        <v>251</v>
      </c>
      <c r="B40" s="66">
        <v>130</v>
      </c>
      <c r="C40" s="83">
        <v>131</v>
      </c>
      <c r="D40" s="214">
        <f>E40</f>
        <v>1530675</v>
      </c>
      <c r="E40" s="214">
        <v>1530675</v>
      </c>
      <c r="F40" s="188"/>
      <c r="G40" s="149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105"/>
      <c r="V40" s="105"/>
      <c r="W40" s="106"/>
    </row>
    <row r="41" spans="1:23" s="6" customFormat="1" ht="23.25" customHeight="1">
      <c r="A41" s="216" t="s">
        <v>282</v>
      </c>
      <c r="B41" s="175">
        <v>180</v>
      </c>
      <c r="C41" s="309">
        <v>155</v>
      </c>
      <c r="D41" s="217">
        <f>D42+D43+D44+D45+D46+D47</f>
        <v>240000</v>
      </c>
      <c r="E41" s="217">
        <f>E42+E43+E44+E45+E46+E47</f>
        <v>240000</v>
      </c>
      <c r="F41" s="210"/>
      <c r="G41" s="149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105"/>
      <c r="V41" s="105"/>
      <c r="W41" s="106"/>
    </row>
    <row r="42" spans="1:38" s="6" customFormat="1" ht="23.25" customHeight="1" hidden="1">
      <c r="A42" s="218" t="s">
        <v>269</v>
      </c>
      <c r="B42" s="66">
        <v>180</v>
      </c>
      <c r="C42" s="83">
        <v>189</v>
      </c>
      <c r="D42" s="214">
        <f aca="true" t="shared" si="1" ref="D42:D49">E42</f>
        <v>0</v>
      </c>
      <c r="E42" s="214">
        <v>0</v>
      </c>
      <c r="F42" s="188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105"/>
      <c r="V42" s="105"/>
      <c r="W42" s="106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5"/>
    </row>
    <row r="43" spans="1:38" s="6" customFormat="1" ht="23.25" customHeight="1">
      <c r="A43" s="218" t="s">
        <v>267</v>
      </c>
      <c r="B43" s="66">
        <v>180</v>
      </c>
      <c r="C43" s="83">
        <v>155</v>
      </c>
      <c r="D43" s="214">
        <v>240000</v>
      </c>
      <c r="E43" s="214">
        <v>240000</v>
      </c>
      <c r="F43" s="188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105"/>
      <c r="V43" s="105"/>
      <c r="W43" s="105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5"/>
    </row>
    <row r="44" spans="1:38" s="6" customFormat="1" ht="23.25" customHeight="1" hidden="1">
      <c r="A44" s="218" t="s">
        <v>275</v>
      </c>
      <c r="B44" s="66">
        <v>180</v>
      </c>
      <c r="C44" s="213" t="s">
        <v>264</v>
      </c>
      <c r="D44" s="214">
        <f t="shared" si="1"/>
        <v>0</v>
      </c>
      <c r="E44" s="214">
        <v>0</v>
      </c>
      <c r="F44" s="188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105"/>
      <c r="V44" s="105"/>
      <c r="W44" s="105"/>
      <c r="X44" s="107"/>
      <c r="Y44" s="417"/>
      <c r="Z44" s="417"/>
      <c r="AA44" s="417"/>
      <c r="AB44" s="417"/>
      <c r="AC44" s="417"/>
      <c r="AD44" s="417"/>
      <c r="AE44" s="417"/>
      <c r="AF44" s="417"/>
      <c r="AG44" s="417"/>
      <c r="AH44" s="417"/>
      <c r="AI44" s="417"/>
      <c r="AJ44" s="417"/>
      <c r="AK44" s="417"/>
      <c r="AL44" s="417"/>
    </row>
    <row r="45" spans="1:38" s="6" customFormat="1" ht="23.25" customHeight="1" hidden="1">
      <c r="A45" s="218" t="s">
        <v>276</v>
      </c>
      <c r="B45" s="66">
        <v>180</v>
      </c>
      <c r="C45" s="213" t="s">
        <v>264</v>
      </c>
      <c r="D45" s="214">
        <f t="shared" si="1"/>
        <v>0</v>
      </c>
      <c r="E45" s="214">
        <v>0</v>
      </c>
      <c r="F45" s="188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105"/>
      <c r="V45" s="105"/>
      <c r="W45" s="105"/>
      <c r="X45" s="107"/>
      <c r="Y45" s="417"/>
      <c r="Z45" s="417"/>
      <c r="AA45" s="417"/>
      <c r="AB45" s="417"/>
      <c r="AC45" s="417"/>
      <c r="AD45" s="417"/>
      <c r="AE45" s="417"/>
      <c r="AF45" s="417"/>
      <c r="AG45" s="417"/>
      <c r="AH45" s="417"/>
      <c r="AI45" s="417"/>
      <c r="AJ45" s="417"/>
      <c r="AK45" s="417"/>
      <c r="AL45" s="417"/>
    </row>
    <row r="46" spans="1:38" s="6" customFormat="1" ht="23.25" customHeight="1" hidden="1">
      <c r="A46" s="218" t="s">
        <v>281</v>
      </c>
      <c r="B46" s="66">
        <v>180</v>
      </c>
      <c r="C46" s="213" t="s">
        <v>264</v>
      </c>
      <c r="D46" s="214">
        <f t="shared" si="1"/>
        <v>0</v>
      </c>
      <c r="E46" s="222">
        <v>0</v>
      </c>
      <c r="F46" s="188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105"/>
      <c r="V46" s="105"/>
      <c r="W46" s="105"/>
      <c r="X46" s="107"/>
      <c r="Y46" s="417"/>
      <c r="Z46" s="417"/>
      <c r="AA46" s="417"/>
      <c r="AB46" s="417"/>
      <c r="AC46" s="417"/>
      <c r="AD46" s="417"/>
      <c r="AE46" s="417"/>
      <c r="AF46" s="417"/>
      <c r="AG46" s="417"/>
      <c r="AH46" s="417"/>
      <c r="AI46" s="417"/>
      <c r="AJ46" s="417"/>
      <c r="AK46" s="417"/>
      <c r="AL46" s="417"/>
    </row>
    <row r="47" spans="1:38" s="6" customFormat="1" ht="23.25" customHeight="1" hidden="1">
      <c r="A47" s="218" t="s">
        <v>287</v>
      </c>
      <c r="B47" s="66">
        <v>180</v>
      </c>
      <c r="C47" s="213" t="s">
        <v>264</v>
      </c>
      <c r="D47" s="214">
        <f t="shared" si="1"/>
        <v>0</v>
      </c>
      <c r="E47" s="222">
        <v>0</v>
      </c>
      <c r="F47" s="188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105"/>
      <c r="V47" s="105"/>
      <c r="W47" s="105"/>
      <c r="X47" s="107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252"/>
      <c r="AJ47" s="252"/>
      <c r="AK47" s="252"/>
      <c r="AL47" s="252"/>
    </row>
    <row r="48" spans="1:38" s="6" customFormat="1" ht="26.25" customHeight="1">
      <c r="A48" s="234" t="s">
        <v>8</v>
      </c>
      <c r="B48" s="66" t="s">
        <v>6</v>
      </c>
      <c r="C48" s="256" t="s">
        <v>6</v>
      </c>
      <c r="D48" s="229">
        <f t="shared" si="1"/>
        <v>0</v>
      </c>
      <c r="E48" s="229">
        <v>0</v>
      </c>
      <c r="F48" s="188"/>
      <c r="G48" s="419"/>
      <c r="H48" s="419"/>
      <c r="I48" s="419"/>
      <c r="J48" s="419"/>
      <c r="K48" s="419"/>
      <c r="L48" s="419"/>
      <c r="M48" s="419"/>
      <c r="N48" s="419"/>
      <c r="O48" s="419"/>
      <c r="P48" s="419"/>
      <c r="Q48" s="419"/>
      <c r="R48" s="419"/>
      <c r="S48" s="419"/>
      <c r="T48" s="419"/>
      <c r="U48" s="105"/>
      <c r="V48" s="105"/>
      <c r="W48" s="105"/>
      <c r="X48" s="106"/>
      <c r="Y48" s="417"/>
      <c r="Z48" s="417"/>
      <c r="AA48" s="417"/>
      <c r="AB48" s="417"/>
      <c r="AC48" s="417"/>
      <c r="AD48" s="417"/>
      <c r="AE48" s="417"/>
      <c r="AF48" s="417"/>
      <c r="AG48" s="417"/>
      <c r="AH48" s="417"/>
      <c r="AI48" s="417"/>
      <c r="AJ48" s="417"/>
      <c r="AK48" s="417"/>
      <c r="AL48" s="417"/>
    </row>
    <row r="49" spans="1:38" s="6" customFormat="1" ht="24" customHeight="1">
      <c r="A49" s="235" t="s">
        <v>12</v>
      </c>
      <c r="B49" s="177"/>
      <c r="C49" s="257">
        <v>900</v>
      </c>
      <c r="D49" s="233">
        <f t="shared" si="1"/>
        <v>213926870.19</v>
      </c>
      <c r="E49" s="233">
        <f>E51+E114+E96+E74</f>
        <v>213926870.19</v>
      </c>
      <c r="F49" s="191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05"/>
      <c r="V49" s="105"/>
      <c r="W49" s="105"/>
      <c r="X49" s="164"/>
      <c r="Y49" s="417"/>
      <c r="Z49" s="417"/>
      <c r="AA49" s="417"/>
      <c r="AB49" s="417"/>
      <c r="AC49" s="417"/>
      <c r="AD49" s="417"/>
      <c r="AE49" s="417"/>
      <c r="AF49" s="417"/>
      <c r="AG49" s="417"/>
      <c r="AH49" s="417"/>
      <c r="AI49" s="417"/>
      <c r="AJ49" s="417"/>
      <c r="AK49" s="417"/>
      <c r="AL49" s="417"/>
    </row>
    <row r="50" spans="1:38" s="6" customFormat="1" ht="15">
      <c r="A50" s="218" t="s">
        <v>5</v>
      </c>
      <c r="B50" s="65"/>
      <c r="C50" s="244"/>
      <c r="D50" s="229"/>
      <c r="E50" s="229"/>
      <c r="F50" s="18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105"/>
      <c r="V50" s="105"/>
      <c r="W50" s="105"/>
      <c r="X50" s="129"/>
      <c r="Y50" s="129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</row>
    <row r="51" spans="1:44" s="6" customFormat="1" ht="49.5" customHeight="1">
      <c r="A51" s="235" t="s">
        <v>289</v>
      </c>
      <c r="B51" s="177" t="s">
        <v>6</v>
      </c>
      <c r="C51" s="258" t="s">
        <v>6</v>
      </c>
      <c r="D51" s="233">
        <f>D52+D59+D57+D70+D71+D73+D72</f>
        <v>84945700</v>
      </c>
      <c r="E51" s="233">
        <f>E52+E59+E57+E70+E71+E73+E72</f>
        <v>84945700</v>
      </c>
      <c r="F51" s="194"/>
      <c r="G51" s="119"/>
      <c r="H51" s="331" t="s">
        <v>360</v>
      </c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05"/>
      <c r="V51" s="105"/>
      <c r="W51" s="130"/>
      <c r="X51" s="129"/>
      <c r="Y51" s="129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</row>
    <row r="52" spans="1:44" s="6" customFormat="1" ht="20.25" customHeight="1">
      <c r="A52" s="234" t="s">
        <v>291</v>
      </c>
      <c r="B52" s="295" t="s">
        <v>6</v>
      </c>
      <c r="C52" s="296" t="s">
        <v>196</v>
      </c>
      <c r="D52" s="297">
        <f>D53+D55+D58+D56+D54</f>
        <v>56319497</v>
      </c>
      <c r="E52" s="297">
        <f>E53+E55+E58+E56+E54</f>
        <v>56319497</v>
      </c>
      <c r="F52" s="298"/>
      <c r="G52" s="119">
        <f>D51+D74</f>
        <v>155510000</v>
      </c>
      <c r="H52" s="331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05"/>
      <c r="V52" s="105"/>
      <c r="W52" s="130"/>
      <c r="X52" s="129"/>
      <c r="Y52" s="129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</row>
    <row r="53" spans="1:50" s="82" customFormat="1" ht="15" customHeight="1">
      <c r="A53" s="178" t="s">
        <v>117</v>
      </c>
      <c r="B53" s="161">
        <v>111</v>
      </c>
      <c r="C53" s="228" t="s">
        <v>19</v>
      </c>
      <c r="D53" s="227">
        <f aca="true" t="shared" si="2" ref="D53:D58">E53</f>
        <v>42661676</v>
      </c>
      <c r="E53" s="227">
        <f>43161676-500000</f>
        <v>42661676</v>
      </c>
      <c r="F53" s="187"/>
      <c r="G53" s="144">
        <v>15101310.72</v>
      </c>
      <c r="H53" s="332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69">
        <f>E53+E54+E76+E77</f>
        <v>70664905.05</v>
      </c>
      <c r="T53" s="107"/>
      <c r="U53" s="110"/>
      <c r="V53" s="110"/>
      <c r="W53" s="130"/>
      <c r="X53" s="165"/>
      <c r="Y53" s="130"/>
      <c r="Z53" s="131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6"/>
      <c r="AT53" s="6"/>
      <c r="AU53" s="6"/>
      <c r="AV53" s="6"/>
      <c r="AW53" s="6"/>
      <c r="AX53" s="6"/>
    </row>
    <row r="54" spans="1:50" s="82" customFormat="1" ht="15" customHeight="1">
      <c r="A54" s="178" t="s">
        <v>343</v>
      </c>
      <c r="B54" s="161">
        <v>111</v>
      </c>
      <c r="C54" s="228" t="s">
        <v>338</v>
      </c>
      <c r="D54" s="227">
        <v>500000</v>
      </c>
      <c r="E54" s="227">
        <v>500000</v>
      </c>
      <c r="F54" s="187"/>
      <c r="G54" s="144">
        <v>53486.8</v>
      </c>
      <c r="H54" s="332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69"/>
      <c r="T54" s="107"/>
      <c r="U54" s="110"/>
      <c r="V54" s="110"/>
      <c r="W54" s="130"/>
      <c r="X54" s="165"/>
      <c r="Y54" s="130"/>
      <c r="Z54" s="131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6"/>
      <c r="AT54" s="6"/>
      <c r="AU54" s="6"/>
      <c r="AV54" s="6"/>
      <c r="AW54" s="6"/>
      <c r="AX54" s="6"/>
    </row>
    <row r="55" spans="1:50" s="82" customFormat="1" ht="28.5" customHeight="1">
      <c r="A55" s="178" t="s">
        <v>118</v>
      </c>
      <c r="B55" s="161">
        <v>112</v>
      </c>
      <c r="C55" s="228" t="s">
        <v>18</v>
      </c>
      <c r="D55" s="227">
        <f t="shared" si="2"/>
        <v>119760</v>
      </c>
      <c r="E55" s="227">
        <f>123000-3240</f>
        <v>119760</v>
      </c>
      <c r="F55" s="187"/>
      <c r="G55" s="145">
        <v>56705</v>
      </c>
      <c r="H55" s="331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0"/>
      <c r="V55" s="110"/>
      <c r="W55" s="130"/>
      <c r="X55" s="105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32"/>
      <c r="AM55" s="132"/>
      <c r="AN55" s="132"/>
      <c r="AO55" s="132"/>
      <c r="AP55" s="132"/>
      <c r="AQ55" s="132"/>
      <c r="AR55" s="132"/>
      <c r="AS55" s="103"/>
      <c r="AT55" s="103"/>
      <c r="AU55" s="103"/>
      <c r="AV55" s="103"/>
      <c r="AW55" s="103"/>
      <c r="AX55" s="103"/>
    </row>
    <row r="56" spans="1:50" s="82" customFormat="1" ht="28.5" customHeight="1">
      <c r="A56" s="178" t="s">
        <v>346</v>
      </c>
      <c r="B56" s="161">
        <v>112</v>
      </c>
      <c r="C56" s="228" t="s">
        <v>338</v>
      </c>
      <c r="D56" s="227">
        <f t="shared" si="2"/>
        <v>3240</v>
      </c>
      <c r="E56" s="227">
        <v>3240</v>
      </c>
      <c r="F56" s="187"/>
      <c r="G56" s="170">
        <v>990</v>
      </c>
      <c r="H56" s="332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10"/>
      <c r="V56" s="110"/>
      <c r="W56" s="130"/>
      <c r="X56" s="165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33"/>
      <c r="AM56" s="133"/>
      <c r="AN56" s="133"/>
      <c r="AO56" s="133"/>
      <c r="AP56" s="133"/>
      <c r="AQ56" s="133"/>
      <c r="AR56" s="133"/>
      <c r="AS56" s="100"/>
      <c r="AT56" s="100"/>
      <c r="AU56" s="100"/>
      <c r="AV56" s="100"/>
      <c r="AW56" s="100"/>
      <c r="AX56" s="100"/>
    </row>
    <row r="57" spans="1:50" s="82" customFormat="1" ht="28.5" customHeight="1">
      <c r="A57" s="178" t="s">
        <v>14</v>
      </c>
      <c r="B57" s="161">
        <v>113</v>
      </c>
      <c r="C57" s="228" t="s">
        <v>1</v>
      </c>
      <c r="D57" s="227">
        <f t="shared" si="2"/>
        <v>4764500</v>
      </c>
      <c r="E57" s="227">
        <v>4764500</v>
      </c>
      <c r="F57" s="187"/>
      <c r="G57" s="146">
        <v>534270</v>
      </c>
      <c r="H57" s="333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110"/>
      <c r="V57" s="110"/>
      <c r="W57" s="159"/>
      <c r="X57" s="165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33"/>
      <c r="AM57" s="133"/>
      <c r="AN57" s="133"/>
      <c r="AO57" s="133"/>
      <c r="AP57" s="133"/>
      <c r="AQ57" s="133"/>
      <c r="AR57" s="133"/>
      <c r="AS57" s="100"/>
      <c r="AT57" s="100"/>
      <c r="AU57" s="100"/>
      <c r="AV57" s="100"/>
      <c r="AW57" s="100"/>
      <c r="AX57" s="100"/>
    </row>
    <row r="58" spans="1:44" s="82" customFormat="1" ht="42" customHeight="1">
      <c r="A58" s="178" t="s">
        <v>119</v>
      </c>
      <c r="B58" s="161">
        <v>119</v>
      </c>
      <c r="C58" s="228">
        <v>213</v>
      </c>
      <c r="D58" s="227">
        <f t="shared" si="2"/>
        <v>13034821</v>
      </c>
      <c r="E58" s="260">
        <v>13034821</v>
      </c>
      <c r="F58" s="193"/>
      <c r="G58" s="147">
        <v>4674690.95</v>
      </c>
      <c r="H58" s="3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05"/>
      <c r="V58" s="105"/>
      <c r="W58" s="130"/>
      <c r="X58" s="166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10"/>
      <c r="AM58" s="110"/>
      <c r="AN58" s="110"/>
      <c r="AO58" s="110"/>
      <c r="AP58" s="110"/>
      <c r="AQ58" s="110"/>
      <c r="AR58" s="110"/>
    </row>
    <row r="59" spans="1:50" s="6" customFormat="1" ht="27.75" customHeight="1">
      <c r="A59" s="234" t="s">
        <v>120</v>
      </c>
      <c r="B59" s="66">
        <v>244</v>
      </c>
      <c r="C59" s="244" t="s">
        <v>212</v>
      </c>
      <c r="D59" s="229">
        <f>E59</f>
        <v>23351227</v>
      </c>
      <c r="E59" s="293">
        <f>SUM(E61:E69)</f>
        <v>23351227</v>
      </c>
      <c r="F59" s="294"/>
      <c r="G59" s="160"/>
      <c r="H59" s="335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05"/>
      <c r="V59" s="105"/>
      <c r="W59" s="106"/>
      <c r="X59" s="167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10"/>
      <c r="AM59" s="110"/>
      <c r="AN59" s="110"/>
      <c r="AO59" s="110"/>
      <c r="AP59" s="110"/>
      <c r="AQ59" s="110"/>
      <c r="AR59" s="110"/>
      <c r="AS59" s="82"/>
      <c r="AT59" s="82"/>
      <c r="AU59" s="82"/>
      <c r="AV59" s="82"/>
      <c r="AW59" s="82"/>
      <c r="AX59" s="82"/>
    </row>
    <row r="60" spans="1:44" s="6" customFormat="1" ht="13.5" customHeight="1">
      <c r="A60" s="218" t="s">
        <v>4</v>
      </c>
      <c r="B60" s="65"/>
      <c r="C60" s="213"/>
      <c r="D60" s="214"/>
      <c r="E60" s="214"/>
      <c r="F60" s="186"/>
      <c r="G60" s="76"/>
      <c r="H60" s="33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8">
        <v>244</v>
      </c>
      <c r="U60" s="105"/>
      <c r="V60" s="105"/>
      <c r="W60" s="106"/>
      <c r="X60" s="165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5"/>
      <c r="AM60" s="105"/>
      <c r="AN60" s="105"/>
      <c r="AO60" s="105"/>
      <c r="AP60" s="105"/>
      <c r="AQ60" s="105"/>
      <c r="AR60" s="105"/>
    </row>
    <row r="61" spans="1:44" s="6" customFormat="1" ht="13.5" customHeight="1">
      <c r="A61" s="178" t="s">
        <v>13</v>
      </c>
      <c r="B61" s="161">
        <v>244</v>
      </c>
      <c r="C61" s="228" t="s">
        <v>20</v>
      </c>
      <c r="D61" s="227">
        <f>E61</f>
        <v>803693</v>
      </c>
      <c r="E61" s="227">
        <v>803693</v>
      </c>
      <c r="F61" s="186"/>
      <c r="G61" s="326">
        <v>507704.12</v>
      </c>
      <c r="H61" s="337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>
        <f>E61+E85</f>
        <v>1012324</v>
      </c>
      <c r="U61" s="123">
        <v>221</v>
      </c>
      <c r="V61" s="123"/>
      <c r="W61" s="135"/>
      <c r="X61" s="165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5"/>
      <c r="AM61" s="105"/>
      <c r="AN61" s="105"/>
      <c r="AO61" s="105"/>
      <c r="AP61" s="105"/>
      <c r="AQ61" s="105"/>
      <c r="AR61" s="105"/>
    </row>
    <row r="62" spans="1:44" s="6" customFormat="1" ht="15" customHeight="1">
      <c r="A62" s="178" t="s">
        <v>22</v>
      </c>
      <c r="B62" s="161">
        <v>244</v>
      </c>
      <c r="C62" s="228" t="s">
        <v>0</v>
      </c>
      <c r="D62" s="227">
        <f>E62</f>
        <v>3017740</v>
      </c>
      <c r="E62" s="227">
        <f>2517740+500000</f>
        <v>3017740</v>
      </c>
      <c r="F62" s="186"/>
      <c r="G62" s="327">
        <v>2680130.12</v>
      </c>
      <c r="H62" s="428">
        <v>500000</v>
      </c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>
        <f>G62+H62</f>
        <v>3180130.12</v>
      </c>
      <c r="T62" s="104">
        <f>E62+E86</f>
        <v>9917740</v>
      </c>
      <c r="U62" s="123"/>
      <c r="V62" s="123"/>
      <c r="W62" s="159"/>
      <c r="X62" s="165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5"/>
      <c r="AN62" s="105"/>
      <c r="AO62" s="105"/>
      <c r="AP62" s="105"/>
      <c r="AQ62" s="105"/>
      <c r="AR62" s="105"/>
    </row>
    <row r="63" spans="1:44" s="6" customFormat="1" ht="18" customHeight="1">
      <c r="A63" s="178" t="s">
        <v>274</v>
      </c>
      <c r="B63" s="161">
        <v>244</v>
      </c>
      <c r="C63" s="228" t="s">
        <v>334</v>
      </c>
      <c r="D63" s="227">
        <f>E63</f>
        <v>17863</v>
      </c>
      <c r="E63" s="227">
        <v>17863</v>
      </c>
      <c r="F63" s="186"/>
      <c r="G63" s="329">
        <v>8571.56</v>
      </c>
      <c r="H63" s="338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>
        <f>E63+E87</f>
        <v>81883</v>
      </c>
      <c r="U63" s="123"/>
      <c r="V63" s="123"/>
      <c r="W63" s="135"/>
      <c r="X63" s="165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5"/>
      <c r="AM63" s="105"/>
      <c r="AN63" s="105"/>
      <c r="AO63" s="105"/>
      <c r="AP63" s="105"/>
      <c r="AQ63" s="105"/>
      <c r="AR63" s="105"/>
    </row>
    <row r="64" spans="1:44" s="6" customFormat="1" ht="15" customHeight="1">
      <c r="A64" s="178" t="s">
        <v>107</v>
      </c>
      <c r="B64" s="161">
        <v>244</v>
      </c>
      <c r="C64" s="228" t="s">
        <v>2</v>
      </c>
      <c r="D64" s="227">
        <f>E64</f>
        <v>4620349</v>
      </c>
      <c r="E64" s="227">
        <f>5642349-1000000-22000</f>
        <v>4620349</v>
      </c>
      <c r="F64" s="186"/>
      <c r="G64" s="328">
        <v>1542706.37</v>
      </c>
      <c r="H64" s="429">
        <v>-1022000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341">
        <v>1012000</v>
      </c>
      <c r="T64" s="122">
        <f>E64+E88</f>
        <v>5330422</v>
      </c>
      <c r="U64" s="123"/>
      <c r="V64" s="123"/>
      <c r="W64" s="148"/>
      <c r="X64" s="165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5"/>
      <c r="AN64" s="105"/>
      <c r="AO64" s="105"/>
      <c r="AP64" s="105"/>
      <c r="AQ64" s="105"/>
      <c r="AR64" s="105"/>
    </row>
    <row r="65" spans="1:44" s="6" customFormat="1" ht="13.5" customHeight="1">
      <c r="A65" s="178" t="s">
        <v>14</v>
      </c>
      <c r="B65" s="161">
        <v>244</v>
      </c>
      <c r="C65" s="228">
        <v>226</v>
      </c>
      <c r="D65" s="227">
        <f>E65</f>
        <v>8379220.9</v>
      </c>
      <c r="E65" s="227">
        <f>8379220.9</f>
        <v>8379220.9</v>
      </c>
      <c r="F65" s="186"/>
      <c r="G65" s="171">
        <v>3811529.17</v>
      </c>
      <c r="H65" s="337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>
        <f>E65+E89</f>
        <v>11200440.55</v>
      </c>
      <c r="U65" s="105"/>
      <c r="V65" s="105"/>
      <c r="W65" s="159"/>
      <c r="X65" s="165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5"/>
      <c r="AN65" s="105"/>
      <c r="AO65" s="105"/>
      <c r="AP65" s="105"/>
      <c r="AQ65" s="105"/>
      <c r="AR65" s="105"/>
    </row>
    <row r="66" spans="1:44" s="6" customFormat="1" ht="13.5" customHeight="1">
      <c r="A66" s="178" t="s">
        <v>361</v>
      </c>
      <c r="B66" s="161">
        <v>244</v>
      </c>
      <c r="C66" s="228" t="s">
        <v>359</v>
      </c>
      <c r="D66" s="227">
        <f aca="true" t="shared" si="3" ref="D66:D73">E66</f>
        <v>10000</v>
      </c>
      <c r="E66" s="227">
        <v>10000</v>
      </c>
      <c r="F66" s="186"/>
      <c r="G66" s="171">
        <v>3679.35</v>
      </c>
      <c r="H66" s="428">
        <v>10000</v>
      </c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>
        <f>E66</f>
        <v>10000</v>
      </c>
      <c r="U66" s="105"/>
      <c r="V66" s="105"/>
      <c r="W66" s="159"/>
      <c r="X66" s="165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5"/>
      <c r="AN66" s="105"/>
      <c r="AO66" s="105"/>
      <c r="AP66" s="105"/>
      <c r="AQ66" s="105"/>
      <c r="AR66" s="105"/>
    </row>
    <row r="67" spans="1:44" s="6" customFormat="1" ht="15" customHeight="1">
      <c r="A67" s="178" t="s">
        <v>24</v>
      </c>
      <c r="B67" s="161">
        <v>244</v>
      </c>
      <c r="C67" s="228" t="s">
        <v>25</v>
      </c>
      <c r="D67" s="227">
        <f t="shared" si="3"/>
        <v>500000</v>
      </c>
      <c r="E67" s="227">
        <v>500000</v>
      </c>
      <c r="F67" s="186"/>
      <c r="G67" s="330">
        <v>497066</v>
      </c>
      <c r="H67" s="430">
        <v>500000</v>
      </c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>
        <f>E67+E90</f>
        <v>3936500</v>
      </c>
      <c r="U67" s="123"/>
      <c r="V67" s="123"/>
      <c r="W67" s="135"/>
      <c r="X67" s="165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5"/>
      <c r="AM67" s="105"/>
      <c r="AN67" s="105"/>
      <c r="AO67" s="105"/>
      <c r="AP67" s="105"/>
      <c r="AQ67" s="105"/>
      <c r="AR67" s="105"/>
    </row>
    <row r="68" spans="1:44" s="6" customFormat="1" ht="15" customHeight="1">
      <c r="A68" s="178" t="s">
        <v>15</v>
      </c>
      <c r="B68" s="161">
        <v>244</v>
      </c>
      <c r="C68" s="228">
        <v>340</v>
      </c>
      <c r="D68" s="227">
        <f t="shared" si="3"/>
        <v>2251067</v>
      </c>
      <c r="E68" s="227">
        <v>2251067</v>
      </c>
      <c r="F68" s="186"/>
      <c r="G68" s="171">
        <f>616743.74+558463.92+772644.86</f>
        <v>1947852.52</v>
      </c>
      <c r="H68" s="337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>
        <f>E68+E91</f>
        <v>4758094</v>
      </c>
      <c r="U68" s="123"/>
      <c r="V68" s="123"/>
      <c r="W68" s="135"/>
      <c r="X68" s="165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5"/>
      <c r="AM68" s="105"/>
      <c r="AN68" s="105"/>
      <c r="AO68" s="105"/>
      <c r="AP68" s="105"/>
      <c r="AQ68" s="105"/>
      <c r="AR68" s="105"/>
    </row>
    <row r="69" spans="1:44" s="6" customFormat="1" ht="25.5" customHeight="1">
      <c r="A69" s="178" t="s">
        <v>347</v>
      </c>
      <c r="B69" s="161">
        <v>244</v>
      </c>
      <c r="C69" s="228" t="s">
        <v>335</v>
      </c>
      <c r="D69" s="227">
        <f t="shared" si="3"/>
        <v>3751294.1</v>
      </c>
      <c r="E69" s="227">
        <v>3751294.1</v>
      </c>
      <c r="F69" s="185"/>
      <c r="G69" s="158">
        <v>1083502.26</v>
      </c>
      <c r="H69" s="338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>
        <f>E69+E92</f>
        <v>3751294.1</v>
      </c>
      <c r="U69" s="123"/>
      <c r="V69" s="123"/>
      <c r="W69" s="123"/>
      <c r="X69" s="165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5"/>
      <c r="AM69" s="105"/>
      <c r="AN69" s="105"/>
      <c r="AO69" s="105"/>
      <c r="AP69" s="105"/>
      <c r="AQ69" s="105"/>
      <c r="AR69" s="105"/>
    </row>
    <row r="70" spans="1:50" s="82" customFormat="1" ht="24.75" customHeight="1">
      <c r="A70" s="247" t="s">
        <v>121</v>
      </c>
      <c r="B70" s="184">
        <v>851</v>
      </c>
      <c r="C70" s="259" t="s">
        <v>262</v>
      </c>
      <c r="D70" s="245">
        <f t="shared" si="3"/>
        <v>493476</v>
      </c>
      <c r="E70" s="245">
        <f>498476-5000</f>
        <v>493476</v>
      </c>
      <c r="F70" s="186"/>
      <c r="G70" s="170">
        <v>239180</v>
      </c>
      <c r="H70" s="339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>
        <f>SUM(T61:T69)</f>
        <v>39998697.65</v>
      </c>
      <c r="U70" s="110"/>
      <c r="V70" s="110"/>
      <c r="W70" s="137"/>
      <c r="X70" s="168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05"/>
      <c r="AM70" s="105"/>
      <c r="AN70" s="105"/>
      <c r="AO70" s="105"/>
      <c r="AP70" s="105"/>
      <c r="AQ70" s="105"/>
      <c r="AR70" s="105"/>
      <c r="AS70" s="6"/>
      <c r="AT70" s="6"/>
      <c r="AU70" s="6"/>
      <c r="AV70" s="6"/>
      <c r="AW70" s="6"/>
      <c r="AX70" s="6"/>
    </row>
    <row r="71" spans="1:44" s="82" customFormat="1" ht="14.25" customHeight="1">
      <c r="A71" s="178" t="s">
        <v>122</v>
      </c>
      <c r="B71" s="161">
        <v>852</v>
      </c>
      <c r="C71" s="228" t="s">
        <v>262</v>
      </c>
      <c r="D71" s="245">
        <f t="shared" si="3"/>
        <v>15000</v>
      </c>
      <c r="E71" s="227">
        <f>5000-2000+12000</f>
        <v>15000</v>
      </c>
      <c r="F71" s="186"/>
      <c r="G71" s="145">
        <v>11500</v>
      </c>
      <c r="H71" s="431">
        <v>12000</v>
      </c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0"/>
      <c r="V71" s="110"/>
      <c r="W71" s="138"/>
      <c r="X71" s="165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10"/>
      <c r="AM71" s="110"/>
      <c r="AN71" s="110"/>
      <c r="AO71" s="110"/>
      <c r="AP71" s="110"/>
      <c r="AQ71" s="110"/>
      <c r="AR71" s="110"/>
    </row>
    <row r="72" spans="1:44" s="82" customFormat="1" ht="14.25" customHeight="1">
      <c r="A72" s="178" t="s">
        <v>230</v>
      </c>
      <c r="B72" s="161">
        <v>853</v>
      </c>
      <c r="C72" s="228" t="s">
        <v>262</v>
      </c>
      <c r="D72" s="245">
        <f t="shared" si="3"/>
        <v>2000</v>
      </c>
      <c r="E72" s="227">
        <v>2000</v>
      </c>
      <c r="F72" s="186"/>
      <c r="G72" s="145">
        <v>13.87</v>
      </c>
      <c r="H72" s="331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0"/>
      <c r="V72" s="110"/>
      <c r="W72" s="138"/>
      <c r="X72" s="165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10"/>
      <c r="AM72" s="110"/>
      <c r="AN72" s="110"/>
      <c r="AO72" s="110"/>
      <c r="AP72" s="110"/>
      <c r="AQ72" s="110"/>
      <c r="AR72" s="110"/>
    </row>
    <row r="73" spans="1:44" s="82" customFormat="1" ht="28.5" customHeight="1">
      <c r="A73" s="178" t="s">
        <v>239</v>
      </c>
      <c r="B73" s="161">
        <v>321</v>
      </c>
      <c r="C73" s="228" t="s">
        <v>238</v>
      </c>
      <c r="D73" s="227">
        <f t="shared" si="3"/>
        <v>0</v>
      </c>
      <c r="E73" s="227">
        <v>0</v>
      </c>
      <c r="F73" s="186"/>
      <c r="G73" s="119"/>
      <c r="H73" s="331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0"/>
      <c r="V73" s="110"/>
      <c r="W73" s="138"/>
      <c r="X73" s="165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10"/>
      <c r="AM73" s="110"/>
      <c r="AN73" s="110"/>
      <c r="AO73" s="110"/>
      <c r="AP73" s="110"/>
      <c r="AQ73" s="110"/>
      <c r="AR73" s="110"/>
    </row>
    <row r="74" spans="1:44" s="82" customFormat="1" ht="50.25" customHeight="1">
      <c r="A74" s="235" t="s">
        <v>290</v>
      </c>
      <c r="B74" s="177" t="s">
        <v>6</v>
      </c>
      <c r="C74" s="258" t="s">
        <v>6</v>
      </c>
      <c r="D74" s="233">
        <f>D76+D78+D80+D81+D82+D83+D93+D94+D95+D77+D79</f>
        <v>70564300</v>
      </c>
      <c r="E74" s="233">
        <f>D74</f>
        <v>70564300</v>
      </c>
      <c r="F74" s="194"/>
      <c r="G74" s="119"/>
      <c r="H74" s="331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0"/>
      <c r="V74" s="110"/>
      <c r="W74" s="138"/>
      <c r="X74" s="165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10"/>
      <c r="AM74" s="110"/>
      <c r="AN74" s="110"/>
      <c r="AO74" s="110"/>
      <c r="AP74" s="110"/>
      <c r="AQ74" s="110"/>
      <c r="AR74" s="110"/>
    </row>
    <row r="75" spans="1:44" s="82" customFormat="1" ht="21.75" customHeight="1">
      <c r="A75" s="234" t="s">
        <v>291</v>
      </c>
      <c r="B75" s="295" t="s">
        <v>6</v>
      </c>
      <c r="C75" s="296" t="s">
        <v>196</v>
      </c>
      <c r="D75" s="297">
        <f>D76+D78+D82</f>
        <v>35452496.05</v>
      </c>
      <c r="E75" s="297">
        <f>E76+E78+E82</f>
        <v>35452496.05</v>
      </c>
      <c r="F75" s="298"/>
      <c r="G75" s="145"/>
      <c r="H75" s="119">
        <f>SUM(H62:H74)</f>
        <v>0</v>
      </c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0"/>
      <c r="V75" s="110"/>
      <c r="W75" s="138"/>
      <c r="X75" s="165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10"/>
      <c r="AM75" s="110"/>
      <c r="AN75" s="110"/>
      <c r="AO75" s="110"/>
      <c r="AP75" s="110"/>
      <c r="AQ75" s="110"/>
      <c r="AR75" s="110"/>
    </row>
    <row r="76" spans="1:44" s="82" customFormat="1" ht="28.5" customHeight="1">
      <c r="A76" s="178" t="s">
        <v>117</v>
      </c>
      <c r="B76" s="161">
        <v>111</v>
      </c>
      <c r="C76" s="228" t="s">
        <v>19</v>
      </c>
      <c r="D76" s="227">
        <f aca="true" t="shared" si="4" ref="D76:D83">E76</f>
        <v>27003229.05</v>
      </c>
      <c r="E76" s="227">
        <f>27153118-500000+350111.05</f>
        <v>27003229.05</v>
      </c>
      <c r="F76" s="187"/>
      <c r="G76" s="145">
        <v>11283746.34</v>
      </c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0"/>
      <c r="V76" s="110"/>
      <c r="W76" s="138"/>
      <c r="X76" s="165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10"/>
      <c r="AM76" s="110"/>
      <c r="AN76" s="110"/>
      <c r="AO76" s="110"/>
      <c r="AP76" s="110"/>
      <c r="AQ76" s="110"/>
      <c r="AR76" s="110"/>
    </row>
    <row r="77" spans="1:44" s="82" customFormat="1" ht="28.5" customHeight="1">
      <c r="A77" s="178" t="s">
        <v>343</v>
      </c>
      <c r="B77" s="161">
        <v>111</v>
      </c>
      <c r="C77" s="228" t="s">
        <v>338</v>
      </c>
      <c r="D77" s="227">
        <v>500000</v>
      </c>
      <c r="E77" s="227">
        <v>500000</v>
      </c>
      <c r="F77" s="187"/>
      <c r="G77" s="145">
        <v>34466.66</v>
      </c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0"/>
      <c r="V77" s="110"/>
      <c r="W77" s="138"/>
      <c r="X77" s="165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10"/>
      <c r="AM77" s="110"/>
      <c r="AN77" s="110"/>
      <c r="AO77" s="110"/>
      <c r="AP77" s="110"/>
      <c r="AQ77" s="110"/>
      <c r="AR77" s="110"/>
    </row>
    <row r="78" spans="1:44" s="82" customFormat="1" ht="28.5" customHeight="1">
      <c r="A78" s="178" t="s">
        <v>118</v>
      </c>
      <c r="B78" s="161">
        <v>112</v>
      </c>
      <c r="C78" s="228" t="s">
        <v>18</v>
      </c>
      <c r="D78" s="227">
        <f t="shared" si="4"/>
        <v>248920</v>
      </c>
      <c r="E78" s="227">
        <f>250000-1080</f>
        <v>248920</v>
      </c>
      <c r="F78" s="187"/>
      <c r="G78" s="145">
        <v>33350</v>
      </c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0"/>
      <c r="V78" s="110"/>
      <c r="W78" s="138"/>
      <c r="X78" s="165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10"/>
      <c r="AM78" s="110"/>
      <c r="AN78" s="110"/>
      <c r="AO78" s="110"/>
      <c r="AP78" s="110"/>
      <c r="AQ78" s="110"/>
      <c r="AR78" s="110"/>
    </row>
    <row r="79" spans="1:44" s="82" customFormat="1" ht="28.5" customHeight="1">
      <c r="A79" s="178" t="s">
        <v>346</v>
      </c>
      <c r="B79" s="161">
        <v>112</v>
      </c>
      <c r="C79" s="228" t="s">
        <v>338</v>
      </c>
      <c r="D79" s="227">
        <v>1080</v>
      </c>
      <c r="E79" s="227">
        <v>1080</v>
      </c>
      <c r="F79" s="187"/>
      <c r="G79" s="145">
        <v>360</v>
      </c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0"/>
      <c r="V79" s="110"/>
      <c r="W79" s="138"/>
      <c r="X79" s="165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10"/>
      <c r="AM79" s="110"/>
      <c r="AN79" s="110"/>
      <c r="AO79" s="110"/>
      <c r="AP79" s="110"/>
      <c r="AQ79" s="110"/>
      <c r="AR79" s="110"/>
    </row>
    <row r="80" spans="1:44" s="82" customFormat="1" ht="28.5" customHeight="1" hidden="1">
      <c r="A80" s="178" t="s">
        <v>118</v>
      </c>
      <c r="B80" s="161">
        <v>112</v>
      </c>
      <c r="C80" s="228" t="s">
        <v>17</v>
      </c>
      <c r="D80" s="227">
        <f t="shared" si="4"/>
        <v>0</v>
      </c>
      <c r="E80" s="227">
        <f>300000-300000</f>
        <v>0</v>
      </c>
      <c r="F80" s="187"/>
      <c r="G80" s="145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0"/>
      <c r="V80" s="110"/>
      <c r="W80" s="138"/>
      <c r="X80" s="165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10"/>
      <c r="AM80" s="110"/>
      <c r="AN80" s="110"/>
      <c r="AO80" s="110"/>
      <c r="AP80" s="110"/>
      <c r="AQ80" s="110"/>
      <c r="AR80" s="110"/>
    </row>
    <row r="81" spans="1:44" s="82" customFormat="1" ht="28.5" customHeight="1">
      <c r="A81" s="178" t="s">
        <v>14</v>
      </c>
      <c r="B81" s="161">
        <v>113</v>
      </c>
      <c r="C81" s="228" t="s">
        <v>1</v>
      </c>
      <c r="D81" s="227">
        <f t="shared" si="4"/>
        <v>16953909.3</v>
      </c>
      <c r="E81" s="227">
        <v>16953909.3</v>
      </c>
      <c r="F81" s="187"/>
      <c r="G81" s="145">
        <v>5056706.24</v>
      </c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0"/>
      <c r="V81" s="110"/>
      <c r="W81" s="138"/>
      <c r="X81" s="165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10"/>
      <c r="AM81" s="110"/>
      <c r="AN81" s="110"/>
      <c r="AO81" s="110"/>
      <c r="AP81" s="110"/>
      <c r="AQ81" s="110"/>
      <c r="AR81" s="110"/>
    </row>
    <row r="82" spans="1:44" s="82" customFormat="1" ht="28.5" customHeight="1">
      <c r="A82" s="178" t="s">
        <v>119</v>
      </c>
      <c r="B82" s="161">
        <v>119</v>
      </c>
      <c r="C82" s="228">
        <v>213</v>
      </c>
      <c r="D82" s="227">
        <f t="shared" si="4"/>
        <v>8200347</v>
      </c>
      <c r="E82" s="260">
        <v>8200347</v>
      </c>
      <c r="F82" s="193"/>
      <c r="G82" s="145">
        <v>3608677.22</v>
      </c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>
        <f>D90+D67+D106+D107</f>
        <v>8296440</v>
      </c>
      <c r="T82" s="119"/>
      <c r="U82" s="110"/>
      <c r="V82" s="110"/>
      <c r="W82" s="138"/>
      <c r="X82" s="165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10"/>
      <c r="AM82" s="110"/>
      <c r="AN82" s="110"/>
      <c r="AO82" s="110"/>
      <c r="AP82" s="110"/>
      <c r="AQ82" s="110"/>
      <c r="AR82" s="110"/>
    </row>
    <row r="83" spans="1:44" s="82" customFormat="1" ht="28.5" customHeight="1">
      <c r="A83" s="234" t="s">
        <v>120</v>
      </c>
      <c r="B83" s="66">
        <v>244</v>
      </c>
      <c r="C83" s="244" t="s">
        <v>212</v>
      </c>
      <c r="D83" s="229">
        <f t="shared" si="4"/>
        <v>16647470.65</v>
      </c>
      <c r="E83" s="293">
        <f>E85+E86+E87+E88+E89+E90+E91+E92</f>
        <v>16647470.65</v>
      </c>
      <c r="F83" s="294"/>
      <c r="G83" s="145"/>
      <c r="H83" s="331" t="s">
        <v>360</v>
      </c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0"/>
      <c r="V83" s="110"/>
      <c r="W83" s="138"/>
      <c r="X83" s="165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10"/>
      <c r="AM83" s="110"/>
      <c r="AN83" s="110"/>
      <c r="AO83" s="110"/>
      <c r="AP83" s="110"/>
      <c r="AQ83" s="110"/>
      <c r="AR83" s="110"/>
    </row>
    <row r="84" spans="1:44" s="82" customFormat="1" ht="20.25" customHeight="1">
      <c r="A84" s="218" t="s">
        <v>4</v>
      </c>
      <c r="B84" s="65"/>
      <c r="C84" s="213"/>
      <c r="D84" s="214"/>
      <c r="E84" s="214"/>
      <c r="F84" s="186"/>
      <c r="G84" s="145"/>
      <c r="H84" s="331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0"/>
      <c r="V84" s="110"/>
      <c r="W84" s="138"/>
      <c r="X84" s="165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10"/>
      <c r="AM84" s="110"/>
      <c r="AN84" s="110"/>
      <c r="AO84" s="110"/>
      <c r="AP84" s="110"/>
      <c r="AQ84" s="110"/>
      <c r="AR84" s="110"/>
    </row>
    <row r="85" spans="1:44" s="82" customFormat="1" ht="15">
      <c r="A85" s="178" t="s">
        <v>13</v>
      </c>
      <c r="B85" s="161">
        <v>244</v>
      </c>
      <c r="C85" s="228" t="s">
        <v>20</v>
      </c>
      <c r="D85" s="227">
        <f aca="true" t="shared" si="5" ref="D85:D93">E85</f>
        <v>208631</v>
      </c>
      <c r="E85" s="227">
        <f>108631+100000</f>
        <v>208631</v>
      </c>
      <c r="F85" s="186"/>
      <c r="G85" s="145">
        <v>85877.81</v>
      </c>
      <c r="H85" s="431">
        <v>100000</v>
      </c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340" t="s">
        <v>364</v>
      </c>
      <c r="T85" s="119"/>
      <c r="U85" s="110"/>
      <c r="V85" s="110"/>
      <c r="W85" s="138"/>
      <c r="X85" s="165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10"/>
      <c r="AM85" s="110"/>
      <c r="AN85" s="110"/>
      <c r="AO85" s="110"/>
      <c r="AP85" s="110"/>
      <c r="AQ85" s="110"/>
      <c r="AR85" s="110"/>
    </row>
    <row r="86" spans="1:44" s="82" customFormat="1" ht="15">
      <c r="A86" s="178" t="s">
        <v>22</v>
      </c>
      <c r="B86" s="161">
        <v>244</v>
      </c>
      <c r="C86" s="228" t="s">
        <v>0</v>
      </c>
      <c r="D86" s="227">
        <f t="shared" si="5"/>
        <v>6900000</v>
      </c>
      <c r="E86" s="227">
        <f>6000000+900000</f>
        <v>6900000</v>
      </c>
      <c r="F86" s="186"/>
      <c r="G86" s="145">
        <v>5039230.9</v>
      </c>
      <c r="H86" s="431">
        <v>900000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340" t="s">
        <v>365</v>
      </c>
      <c r="T86" s="119"/>
      <c r="U86" s="110"/>
      <c r="V86" s="110"/>
      <c r="W86" s="138"/>
      <c r="X86" s="165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10"/>
      <c r="AM86" s="110"/>
      <c r="AN86" s="110"/>
      <c r="AO86" s="110"/>
      <c r="AP86" s="110"/>
      <c r="AQ86" s="110"/>
      <c r="AR86" s="110"/>
    </row>
    <row r="87" spans="1:44" s="82" customFormat="1" ht="15">
      <c r="A87" s="178" t="s">
        <v>274</v>
      </c>
      <c r="B87" s="161">
        <v>244</v>
      </c>
      <c r="C87" s="228" t="s">
        <v>334</v>
      </c>
      <c r="D87" s="227">
        <f t="shared" si="5"/>
        <v>64020</v>
      </c>
      <c r="E87" s="227">
        <v>64020</v>
      </c>
      <c r="F87" s="186"/>
      <c r="G87" s="145">
        <v>40056.67</v>
      </c>
      <c r="H87" s="331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340"/>
      <c r="T87" s="119"/>
      <c r="U87" s="110"/>
      <c r="V87" s="110"/>
      <c r="W87" s="138"/>
      <c r="X87" s="165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10"/>
      <c r="AM87" s="110"/>
      <c r="AN87" s="110"/>
      <c r="AO87" s="110"/>
      <c r="AP87" s="110"/>
      <c r="AQ87" s="110"/>
      <c r="AR87" s="110"/>
    </row>
    <row r="88" spans="1:44" s="82" customFormat="1" ht="15">
      <c r="A88" s="178" t="s">
        <v>107</v>
      </c>
      <c r="B88" s="161">
        <v>244</v>
      </c>
      <c r="C88" s="228" t="s">
        <v>2</v>
      </c>
      <c r="D88" s="227">
        <f t="shared" si="5"/>
        <v>710073</v>
      </c>
      <c r="E88" s="227">
        <v>710073</v>
      </c>
      <c r="F88" s="186"/>
      <c r="G88" s="145">
        <v>427797.38</v>
      </c>
      <c r="H88" s="331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340"/>
      <c r="T88" s="119"/>
      <c r="U88" s="110"/>
      <c r="V88" s="110"/>
      <c r="W88" s="138"/>
      <c r="X88" s="165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10"/>
      <c r="AM88" s="110"/>
      <c r="AN88" s="110"/>
      <c r="AO88" s="110"/>
      <c r="AP88" s="110"/>
      <c r="AQ88" s="110"/>
      <c r="AR88" s="110"/>
    </row>
    <row r="89" spans="1:44" s="82" customFormat="1" ht="15">
      <c r="A89" s="178" t="s">
        <v>14</v>
      </c>
      <c r="B89" s="161">
        <v>244</v>
      </c>
      <c r="C89" s="228">
        <v>226</v>
      </c>
      <c r="D89" s="227">
        <f t="shared" si="5"/>
        <v>2821219.6500000004</v>
      </c>
      <c r="E89" s="227">
        <f>3271330.7-350111.05-100000</f>
        <v>2821219.6500000004</v>
      </c>
      <c r="F89" s="186"/>
      <c r="G89" s="145">
        <v>1137735.46</v>
      </c>
      <c r="H89" s="431">
        <v>-100000</v>
      </c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340" t="s">
        <v>362</v>
      </c>
      <c r="T89" s="119"/>
      <c r="U89" s="110"/>
      <c r="V89" s="110"/>
      <c r="W89" s="138"/>
      <c r="X89" s="165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10"/>
      <c r="AM89" s="110"/>
      <c r="AN89" s="110"/>
      <c r="AO89" s="110"/>
      <c r="AP89" s="110"/>
      <c r="AQ89" s="110"/>
      <c r="AR89" s="110"/>
    </row>
    <row r="90" spans="1:44" s="82" customFormat="1" ht="15">
      <c r="A90" s="178" t="s">
        <v>24</v>
      </c>
      <c r="B90" s="161">
        <v>244</v>
      </c>
      <c r="C90" s="228" t="s">
        <v>25</v>
      </c>
      <c r="D90" s="227">
        <f t="shared" si="5"/>
        <v>3436500</v>
      </c>
      <c r="E90" s="227">
        <v>3436500</v>
      </c>
      <c r="F90" s="186"/>
      <c r="G90" s="145">
        <v>996347.88</v>
      </c>
      <c r="H90" s="331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340"/>
      <c r="T90" s="119"/>
      <c r="U90" s="110"/>
      <c r="V90" s="110"/>
      <c r="W90" s="138"/>
      <c r="X90" s="165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10"/>
      <c r="AM90" s="110"/>
      <c r="AN90" s="110"/>
      <c r="AO90" s="110"/>
      <c r="AP90" s="110"/>
      <c r="AQ90" s="110"/>
      <c r="AR90" s="110"/>
    </row>
    <row r="91" spans="1:44" s="82" customFormat="1" ht="15">
      <c r="A91" s="178" t="s">
        <v>15</v>
      </c>
      <c r="B91" s="161">
        <v>244</v>
      </c>
      <c r="C91" s="228">
        <v>340</v>
      </c>
      <c r="D91" s="227">
        <f t="shared" si="5"/>
        <v>2507027</v>
      </c>
      <c r="E91" s="227">
        <f>2647683+1009344-250000-900000</f>
        <v>2507027</v>
      </c>
      <c r="F91" s="186"/>
      <c r="G91" s="145">
        <f>303283.54+9240+212978.24</f>
        <v>525501.78</v>
      </c>
      <c r="H91" s="431">
        <v>-900000</v>
      </c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340" t="s">
        <v>363</v>
      </c>
      <c r="T91" s="119"/>
      <c r="U91" s="110"/>
      <c r="V91" s="110"/>
      <c r="W91" s="138"/>
      <c r="X91" s="165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10"/>
      <c r="AM91" s="110"/>
      <c r="AN91" s="110"/>
      <c r="AO91" s="110"/>
      <c r="AP91" s="110"/>
      <c r="AQ91" s="110"/>
      <c r="AR91" s="110"/>
    </row>
    <row r="92" spans="1:44" s="82" customFormat="1" ht="24">
      <c r="A92" s="178" t="s">
        <v>347</v>
      </c>
      <c r="B92" s="161">
        <v>244</v>
      </c>
      <c r="C92" s="228" t="s">
        <v>335</v>
      </c>
      <c r="D92" s="227">
        <f t="shared" si="5"/>
        <v>0</v>
      </c>
      <c r="E92" s="227">
        <v>0</v>
      </c>
      <c r="F92" s="185"/>
      <c r="G92" s="145"/>
      <c r="H92" s="432">
        <f>SUM(H85:H91)</f>
        <v>0</v>
      </c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0"/>
      <c r="V92" s="110"/>
      <c r="W92" s="138"/>
      <c r="X92" s="165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10"/>
      <c r="AM92" s="110"/>
      <c r="AN92" s="110"/>
      <c r="AO92" s="110"/>
      <c r="AP92" s="110"/>
      <c r="AQ92" s="110"/>
      <c r="AR92" s="110"/>
    </row>
    <row r="93" spans="1:44" s="82" customFormat="1" ht="15">
      <c r="A93" s="247" t="s">
        <v>121</v>
      </c>
      <c r="B93" s="184">
        <v>851</v>
      </c>
      <c r="C93" s="259" t="s">
        <v>262</v>
      </c>
      <c r="D93" s="245">
        <f t="shared" si="5"/>
        <v>1009344</v>
      </c>
      <c r="E93" s="245">
        <v>1009344</v>
      </c>
      <c r="F93" s="186"/>
      <c r="G93" s="145">
        <v>484327</v>
      </c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0"/>
      <c r="V93" s="110"/>
      <c r="W93" s="138"/>
      <c r="X93" s="165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10"/>
      <c r="AM93" s="110"/>
      <c r="AN93" s="110"/>
      <c r="AO93" s="110"/>
      <c r="AP93" s="110"/>
      <c r="AQ93" s="110"/>
      <c r="AR93" s="110"/>
    </row>
    <row r="94" spans="1:44" s="82" customFormat="1" ht="15">
      <c r="A94" s="178" t="s">
        <v>122</v>
      </c>
      <c r="B94" s="161">
        <v>852</v>
      </c>
      <c r="C94" s="228" t="s">
        <v>262</v>
      </c>
      <c r="D94" s="227">
        <f>15000-15000</f>
        <v>0</v>
      </c>
      <c r="E94" s="227">
        <v>0</v>
      </c>
      <c r="F94" s="186"/>
      <c r="G94" s="145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0"/>
      <c r="V94" s="110"/>
      <c r="W94" s="138"/>
      <c r="X94" s="165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10"/>
      <c r="AM94" s="110"/>
      <c r="AN94" s="110"/>
      <c r="AO94" s="110"/>
      <c r="AP94" s="110"/>
      <c r="AQ94" s="110"/>
      <c r="AR94" s="110"/>
    </row>
    <row r="95" spans="1:44" s="82" customFormat="1" ht="28.5" customHeight="1" hidden="1">
      <c r="A95" s="178" t="s">
        <v>239</v>
      </c>
      <c r="B95" s="161">
        <v>321</v>
      </c>
      <c r="C95" s="228" t="s">
        <v>238</v>
      </c>
      <c r="D95" s="227">
        <f>E95</f>
        <v>0</v>
      </c>
      <c r="E95" s="227">
        <v>0</v>
      </c>
      <c r="F95" s="186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0"/>
      <c r="V95" s="110"/>
      <c r="W95" s="138"/>
      <c r="X95" s="165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10"/>
      <c r="AM95" s="110"/>
      <c r="AN95" s="110"/>
      <c r="AO95" s="110"/>
      <c r="AP95" s="110"/>
      <c r="AQ95" s="110"/>
      <c r="AR95" s="110"/>
    </row>
    <row r="96" spans="1:44" ht="15.75" customHeight="1">
      <c r="A96" s="235" t="s">
        <v>288</v>
      </c>
      <c r="B96" s="176"/>
      <c r="C96" s="248" t="s">
        <v>6</v>
      </c>
      <c r="D96" s="233">
        <f>E96</f>
        <v>46543540</v>
      </c>
      <c r="E96" s="233">
        <f>SUM(E98:E107)+E108</f>
        <v>46543540</v>
      </c>
      <c r="F96" s="191"/>
      <c r="G96" s="143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109"/>
      <c r="V96" s="109"/>
      <c r="W96" s="111"/>
      <c r="X96" s="111"/>
      <c r="Y96" s="112"/>
      <c r="Z96" s="112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  <c r="AR96" s="109"/>
    </row>
    <row r="97" spans="1:44" ht="25.5" customHeight="1">
      <c r="A97" s="218" t="s">
        <v>253</v>
      </c>
      <c r="B97" s="161">
        <v>244</v>
      </c>
      <c r="C97" s="268"/>
      <c r="D97" s="246">
        <f>D98</f>
        <v>29346800</v>
      </c>
      <c r="E97" s="246">
        <f>E98</f>
        <v>29346800</v>
      </c>
      <c r="F97" s="188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109"/>
      <c r="V97" s="109"/>
      <c r="W97" s="111"/>
      <c r="X97" s="118"/>
      <c r="Y97" s="118"/>
      <c r="Z97" s="112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</row>
    <row r="98" spans="1:44" ht="21.75" customHeight="1">
      <c r="A98" s="178" t="s">
        <v>252</v>
      </c>
      <c r="B98" s="161">
        <v>244</v>
      </c>
      <c r="C98" s="228" t="s">
        <v>21</v>
      </c>
      <c r="D98" s="227">
        <f aca="true" t="shared" si="6" ref="D98:D111">E98</f>
        <v>29346800</v>
      </c>
      <c r="E98" s="227">
        <f>10629100+22073600-3355900</f>
        <v>29346800</v>
      </c>
      <c r="F98" s="186"/>
      <c r="G98" s="418" t="s">
        <v>355</v>
      </c>
      <c r="H98" s="418"/>
      <c r="I98" s="418"/>
      <c r="J98" s="418"/>
      <c r="K98" s="418"/>
      <c r="L98" s="418"/>
      <c r="M98" s="418"/>
      <c r="N98" s="418"/>
      <c r="O98" s="418"/>
      <c r="P98" s="418"/>
      <c r="Q98" s="418"/>
      <c r="R98" s="418"/>
      <c r="S98" s="418"/>
      <c r="T98" s="418"/>
      <c r="U98" s="109"/>
      <c r="V98" s="109"/>
      <c r="W98" s="109"/>
      <c r="X98" s="109"/>
      <c r="Y98" s="106"/>
      <c r="Z98" s="111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09"/>
    </row>
    <row r="99" spans="1:38" ht="39.75" customHeight="1">
      <c r="A99" s="84" t="s">
        <v>242</v>
      </c>
      <c r="B99" s="161">
        <v>112</v>
      </c>
      <c r="C99" s="228" t="s">
        <v>336</v>
      </c>
      <c r="D99" s="227">
        <f t="shared" si="6"/>
        <v>1836000</v>
      </c>
      <c r="E99" s="227">
        <v>1836000</v>
      </c>
      <c r="F99" s="189"/>
      <c r="G99" s="313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109"/>
      <c r="V99" s="109"/>
      <c r="W99" s="111"/>
      <c r="X99" s="111"/>
      <c r="Y99" s="116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</row>
    <row r="100" spans="1:38" ht="25.5" customHeight="1">
      <c r="A100" s="318" t="s">
        <v>244</v>
      </c>
      <c r="B100" s="319">
        <v>112</v>
      </c>
      <c r="C100" s="228" t="s">
        <v>18</v>
      </c>
      <c r="D100" s="227">
        <f>E100</f>
        <v>380200</v>
      </c>
      <c r="E100" s="227">
        <v>380200</v>
      </c>
      <c r="F100" s="189"/>
      <c r="G100" s="313"/>
      <c r="H100" s="76">
        <f>E100</f>
        <v>380200</v>
      </c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109"/>
      <c r="V100" s="109"/>
      <c r="W100" s="109"/>
      <c r="X100" s="109"/>
      <c r="Y100" s="116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</row>
    <row r="101" spans="1:38" ht="25.5" customHeight="1">
      <c r="A101" s="218" t="s">
        <v>294</v>
      </c>
      <c r="B101" s="161">
        <v>244</v>
      </c>
      <c r="C101" s="228" t="s">
        <v>2</v>
      </c>
      <c r="D101" s="227">
        <f t="shared" si="6"/>
        <v>2938400</v>
      </c>
      <c r="E101" s="227">
        <v>2938400</v>
      </c>
      <c r="F101" s="189"/>
      <c r="G101" s="149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109"/>
      <c r="V101" s="109"/>
      <c r="W101" s="109"/>
      <c r="X101" s="109"/>
      <c r="Y101" s="116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</row>
    <row r="102" spans="1:38" ht="50.25" customHeight="1">
      <c r="A102" s="218" t="s">
        <v>295</v>
      </c>
      <c r="B102" s="161">
        <v>244</v>
      </c>
      <c r="C102" s="228" t="s">
        <v>1</v>
      </c>
      <c r="D102" s="227">
        <f t="shared" si="6"/>
        <v>395500</v>
      </c>
      <c r="E102" s="227">
        <f>549000+126700-280200</f>
        <v>395500</v>
      </c>
      <c r="F102" s="189"/>
      <c r="G102" s="320" t="s">
        <v>355</v>
      </c>
      <c r="H102" s="336">
        <v>-280200</v>
      </c>
      <c r="I102" s="321"/>
      <c r="J102" s="321"/>
      <c r="K102" s="321"/>
      <c r="L102" s="321"/>
      <c r="M102" s="321"/>
      <c r="N102" s="321"/>
      <c r="O102" s="321"/>
      <c r="P102" s="321"/>
      <c r="Q102" s="321"/>
      <c r="R102" s="321"/>
      <c r="S102" s="321"/>
      <c r="T102" s="321"/>
      <c r="U102" s="109"/>
      <c r="V102" s="109"/>
      <c r="W102" s="109"/>
      <c r="X102" s="109"/>
      <c r="Y102" s="116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</row>
    <row r="103" spans="1:38" ht="50.25" customHeight="1">
      <c r="A103" s="218" t="s">
        <v>331</v>
      </c>
      <c r="B103" s="161">
        <v>244</v>
      </c>
      <c r="C103" s="228" t="s">
        <v>1</v>
      </c>
      <c r="D103" s="227">
        <f t="shared" si="6"/>
        <v>1164000</v>
      </c>
      <c r="E103" s="227">
        <v>1164000</v>
      </c>
      <c r="F103" s="189"/>
      <c r="G103" s="149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109"/>
      <c r="V103" s="109"/>
      <c r="W103" s="109"/>
      <c r="X103" s="109"/>
      <c r="Y103" s="116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</row>
    <row r="104" spans="1:38" ht="24" hidden="1">
      <c r="A104" s="218" t="s">
        <v>306</v>
      </c>
      <c r="B104" s="161">
        <v>244</v>
      </c>
      <c r="C104" s="228" t="s">
        <v>25</v>
      </c>
      <c r="D104" s="227">
        <f t="shared" si="6"/>
        <v>0</v>
      </c>
      <c r="E104" s="227"/>
      <c r="F104" s="189"/>
      <c r="G104" s="149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109"/>
      <c r="V104" s="109"/>
      <c r="W104" s="109"/>
      <c r="X104" s="109"/>
      <c r="Y104" s="116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</row>
    <row r="105" spans="1:38" ht="24" hidden="1">
      <c r="A105" s="218" t="s">
        <v>307</v>
      </c>
      <c r="B105" s="161">
        <v>244</v>
      </c>
      <c r="C105" s="228" t="s">
        <v>2</v>
      </c>
      <c r="D105" s="227">
        <f t="shared" si="6"/>
        <v>0</v>
      </c>
      <c r="E105" s="227"/>
      <c r="F105" s="189"/>
      <c r="G105" s="149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109"/>
      <c r="V105" s="109"/>
      <c r="W105" s="109"/>
      <c r="X105" s="109"/>
      <c r="Y105" s="116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</row>
    <row r="106" spans="1:38" ht="36">
      <c r="A106" s="218" t="s">
        <v>296</v>
      </c>
      <c r="B106" s="161">
        <v>244</v>
      </c>
      <c r="C106" s="228" t="s">
        <v>25</v>
      </c>
      <c r="D106" s="227">
        <f t="shared" si="6"/>
        <v>2511940</v>
      </c>
      <c r="E106" s="227">
        <v>2511940</v>
      </c>
      <c r="F106" s="189"/>
      <c r="G106" s="149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109"/>
      <c r="V106" s="109"/>
      <c r="W106" s="109"/>
      <c r="X106" s="109"/>
      <c r="Y106" s="116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109"/>
      <c r="AL106" s="109"/>
    </row>
    <row r="107" spans="1:38" ht="24">
      <c r="A107" s="218" t="s">
        <v>297</v>
      </c>
      <c r="B107" s="161">
        <v>244</v>
      </c>
      <c r="C107" s="228" t="s">
        <v>25</v>
      </c>
      <c r="D107" s="227">
        <f t="shared" si="6"/>
        <v>1848000</v>
      </c>
      <c r="E107" s="227">
        <v>1848000</v>
      </c>
      <c r="F107" s="189"/>
      <c r="G107" s="149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109"/>
      <c r="V107" s="109"/>
      <c r="W107" s="109"/>
      <c r="X107" s="109"/>
      <c r="Y107" s="116"/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</row>
    <row r="108" spans="1:38" ht="51" customHeight="1">
      <c r="A108" s="242" t="s">
        <v>256</v>
      </c>
      <c r="B108" s="175">
        <v>180</v>
      </c>
      <c r="C108" s="299" t="s">
        <v>194</v>
      </c>
      <c r="D108" s="217">
        <f t="shared" si="6"/>
        <v>6122700</v>
      </c>
      <c r="E108" s="217">
        <f>E109+E111+E113+E110</f>
        <v>6122700</v>
      </c>
      <c r="F108" s="300"/>
      <c r="G108" s="149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109"/>
      <c r="V108" s="109"/>
      <c r="W108" s="109"/>
      <c r="X108" s="111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</row>
    <row r="109" spans="1:38" ht="18.75" customHeight="1">
      <c r="A109" s="420" t="s">
        <v>117</v>
      </c>
      <c r="B109" s="422">
        <v>111</v>
      </c>
      <c r="C109" s="228" t="s">
        <v>19</v>
      </c>
      <c r="D109" s="227">
        <f t="shared" si="6"/>
        <v>4400000</v>
      </c>
      <c r="E109" s="227">
        <f>4175450+363087.04-E110</f>
        <v>4400000</v>
      </c>
      <c r="F109" s="187"/>
      <c r="G109" s="312">
        <v>-138537.04</v>
      </c>
      <c r="H109" s="143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16"/>
      <c r="V109" s="109"/>
      <c r="W109" s="111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</row>
    <row r="110" spans="1:38" ht="18.75" customHeight="1">
      <c r="A110" s="421"/>
      <c r="B110" s="423"/>
      <c r="C110" s="228" t="s">
        <v>338</v>
      </c>
      <c r="D110" s="227">
        <f>138537.04</f>
        <v>138537.04</v>
      </c>
      <c r="E110" s="227">
        <f>138537.04</f>
        <v>138537.04</v>
      </c>
      <c r="F110" s="187"/>
      <c r="G110" s="312">
        <v>138537.04</v>
      </c>
      <c r="H110" s="143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116"/>
      <c r="V110" s="109"/>
      <c r="W110" s="111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109"/>
      <c r="AL110" s="109"/>
    </row>
    <row r="111" spans="1:38" ht="48" customHeight="1">
      <c r="A111" s="178" t="s">
        <v>119</v>
      </c>
      <c r="B111" s="161">
        <v>119</v>
      </c>
      <c r="C111" s="228" t="s">
        <v>26</v>
      </c>
      <c r="D111" s="227">
        <f t="shared" si="6"/>
        <v>1370612</v>
      </c>
      <c r="E111" s="227">
        <f>1260986+109626</f>
        <v>1370612</v>
      </c>
      <c r="F111" s="187"/>
      <c r="G111" s="172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116"/>
      <c r="V111" s="109"/>
      <c r="W111" s="116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109"/>
      <c r="AL111" s="109"/>
    </row>
    <row r="112" spans="1:38" ht="15" hidden="1">
      <c r="A112" s="178" t="s">
        <v>14</v>
      </c>
      <c r="B112" s="161">
        <v>244</v>
      </c>
      <c r="C112" s="228" t="s">
        <v>1</v>
      </c>
      <c r="D112" s="227">
        <v>0</v>
      </c>
      <c r="E112" s="227">
        <v>0</v>
      </c>
      <c r="F112" s="187"/>
      <c r="G112" s="172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109"/>
      <c r="V112" s="109"/>
      <c r="W112" s="116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</row>
    <row r="113" spans="1:38" ht="23.25" customHeight="1">
      <c r="A113" s="178" t="s">
        <v>15</v>
      </c>
      <c r="B113" s="161">
        <v>244</v>
      </c>
      <c r="C113" s="228" t="s">
        <v>16</v>
      </c>
      <c r="D113" s="227">
        <f>E113</f>
        <v>213550.96</v>
      </c>
      <c r="E113" s="227">
        <v>213550.96</v>
      </c>
      <c r="F113" s="187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  <c r="AL113" s="109"/>
    </row>
    <row r="114" spans="1:38" ht="47.25" customHeight="1">
      <c r="A114" s="235" t="s">
        <v>278</v>
      </c>
      <c r="B114" s="176"/>
      <c r="C114" s="248" t="s">
        <v>6</v>
      </c>
      <c r="D114" s="233">
        <f aca="true" t="shared" si="7" ref="D114:D119">E114</f>
        <v>11873330.19</v>
      </c>
      <c r="E114" s="233">
        <f>E115+E134+E140</f>
        <v>11873330.19</v>
      </c>
      <c r="F114" s="191"/>
      <c r="G114" s="279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  <c r="AG114" s="109"/>
      <c r="AH114" s="109"/>
      <c r="AI114" s="109"/>
      <c r="AJ114" s="109"/>
      <c r="AK114" s="109"/>
      <c r="AL114" s="109"/>
    </row>
    <row r="115" spans="1:38" ht="33.75" customHeight="1">
      <c r="A115" s="272" t="s">
        <v>283</v>
      </c>
      <c r="B115" s="66"/>
      <c r="C115" s="244" t="s">
        <v>6</v>
      </c>
      <c r="D115" s="229">
        <f t="shared" si="7"/>
        <v>6773976.75</v>
      </c>
      <c r="E115" s="229">
        <f>SUM(E116:E120)+E132+E130+E131+E129</f>
        <v>6773976.75</v>
      </c>
      <c r="F115" s="188"/>
      <c r="G115" s="280">
        <f>E39+E10</f>
        <v>6773976.75</v>
      </c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09"/>
      <c r="V115" s="109"/>
      <c r="W115" s="111"/>
      <c r="X115" s="109"/>
      <c r="Y115" s="109"/>
      <c r="Z115" s="109"/>
      <c r="AA115" s="109"/>
      <c r="AB115" s="109"/>
      <c r="AC115" s="109"/>
      <c r="AD115" s="109"/>
      <c r="AE115" s="109"/>
      <c r="AF115" s="109"/>
      <c r="AG115" s="109"/>
      <c r="AH115" s="109"/>
      <c r="AI115" s="109"/>
      <c r="AJ115" s="109"/>
      <c r="AK115" s="109"/>
      <c r="AL115" s="109"/>
    </row>
    <row r="116" spans="1:38" ht="15" customHeight="1">
      <c r="A116" s="178" t="s">
        <v>117</v>
      </c>
      <c r="B116" s="161">
        <v>111</v>
      </c>
      <c r="C116" s="228" t="s">
        <v>19</v>
      </c>
      <c r="D116" s="227">
        <f t="shared" si="7"/>
        <v>1500000</v>
      </c>
      <c r="E116" s="227">
        <v>1500000</v>
      </c>
      <c r="F116" s="187"/>
      <c r="G116" s="155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09"/>
      <c r="V116" s="109"/>
      <c r="W116" s="140"/>
      <c r="X116" s="109"/>
      <c r="Y116" s="109"/>
      <c r="Z116" s="109"/>
      <c r="AA116" s="109"/>
      <c r="AB116" s="109"/>
      <c r="AC116" s="109"/>
      <c r="AD116" s="109"/>
      <c r="AE116" s="109"/>
      <c r="AF116" s="109"/>
      <c r="AG116" s="109"/>
      <c r="AH116" s="109"/>
      <c r="AI116" s="109"/>
      <c r="AJ116" s="109"/>
      <c r="AK116" s="109"/>
      <c r="AL116" s="109"/>
    </row>
    <row r="117" spans="1:50" s="6" customFormat="1" ht="28.5" customHeight="1">
      <c r="A117" s="178" t="s">
        <v>118</v>
      </c>
      <c r="B117" s="161">
        <v>112</v>
      </c>
      <c r="C117" s="228" t="s">
        <v>18</v>
      </c>
      <c r="D117" s="227">
        <f t="shared" si="7"/>
        <v>150000</v>
      </c>
      <c r="E117" s="227">
        <v>150000</v>
      </c>
      <c r="F117" s="187"/>
      <c r="G117" s="155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05"/>
      <c r="V117" s="105"/>
      <c r="W117" s="141"/>
      <c r="X117" s="105"/>
      <c r="Y117" s="105"/>
      <c r="Z117" s="109"/>
      <c r="AA117" s="109"/>
      <c r="AB117" s="109"/>
      <c r="AC117" s="109"/>
      <c r="AD117" s="109"/>
      <c r="AE117" s="109"/>
      <c r="AF117" s="109"/>
      <c r="AG117" s="109"/>
      <c r="AH117" s="109"/>
      <c r="AI117" s="109"/>
      <c r="AJ117" s="109"/>
      <c r="AK117" s="109"/>
      <c r="AL117" s="109"/>
      <c r="AM117" s="77"/>
      <c r="AN117" s="77"/>
      <c r="AO117" s="77"/>
      <c r="AP117" s="77"/>
      <c r="AQ117" s="77"/>
      <c r="AR117" s="77"/>
      <c r="AS117" s="77"/>
      <c r="AT117" s="77"/>
      <c r="AU117" s="77"/>
      <c r="AV117" s="77"/>
      <c r="AW117" s="77"/>
      <c r="AX117" s="77"/>
    </row>
    <row r="118" spans="1:50" s="6" customFormat="1" ht="23.25" customHeight="1">
      <c r="A118" s="178" t="s">
        <v>14</v>
      </c>
      <c r="B118" s="161">
        <v>113</v>
      </c>
      <c r="C118" s="228" t="s">
        <v>1</v>
      </c>
      <c r="D118" s="227">
        <f t="shared" si="7"/>
        <v>20000</v>
      </c>
      <c r="E118" s="227">
        <v>20000</v>
      </c>
      <c r="F118" s="187"/>
      <c r="G118" s="155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6"/>
      <c r="U118" s="105"/>
      <c r="V118" s="105"/>
      <c r="W118" s="141"/>
      <c r="X118" s="105"/>
      <c r="Y118" s="105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</row>
    <row r="119" spans="1:50" ht="38.25" customHeight="1">
      <c r="A119" s="178" t="s">
        <v>119</v>
      </c>
      <c r="B119" s="161">
        <v>119</v>
      </c>
      <c r="C119" s="228" t="s">
        <v>26</v>
      </c>
      <c r="D119" s="227">
        <f t="shared" si="7"/>
        <v>453000</v>
      </c>
      <c r="E119" s="227">
        <v>453000</v>
      </c>
      <c r="F119" s="187"/>
      <c r="G119" s="155"/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  <c r="T119" s="156"/>
      <c r="U119" s="109"/>
      <c r="V119" s="109"/>
      <c r="W119" s="111"/>
      <c r="X119" s="109"/>
      <c r="Y119" s="109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</row>
    <row r="120" spans="1:36" ht="29.25" customHeight="1">
      <c r="A120" s="234" t="s">
        <v>120</v>
      </c>
      <c r="B120" s="66">
        <v>244</v>
      </c>
      <c r="C120" s="244"/>
      <c r="D120" s="229">
        <f>D121+D122+D123+D124+D125+D126+D127+D128</f>
        <v>4430976.75</v>
      </c>
      <c r="E120" s="229">
        <f>E121+E122+E123+E124+E125+E126+E127+E128</f>
        <v>4430976.75</v>
      </c>
      <c r="F120" s="188"/>
      <c r="G120" s="156">
        <f>E120+E137+E138+E139+E143+E144+E148</f>
        <v>7835277.87</v>
      </c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09"/>
      <c r="V120" s="109"/>
      <c r="W120" s="111"/>
      <c r="X120" s="109"/>
      <c r="Y120" s="109"/>
      <c r="Z120" s="109"/>
      <c r="AA120" s="109"/>
      <c r="AB120" s="109"/>
      <c r="AC120" s="109"/>
      <c r="AD120" s="109"/>
      <c r="AE120" s="109"/>
      <c r="AF120" s="109"/>
      <c r="AG120" s="109"/>
      <c r="AH120" s="109"/>
      <c r="AI120" s="109"/>
      <c r="AJ120" s="109"/>
    </row>
    <row r="121" spans="1:36" ht="15" customHeight="1">
      <c r="A121" s="178" t="s">
        <v>13</v>
      </c>
      <c r="B121" s="161">
        <v>244</v>
      </c>
      <c r="C121" s="228" t="s">
        <v>20</v>
      </c>
      <c r="D121" s="227">
        <f aca="true" t="shared" si="8" ref="D121:D129">E121</f>
        <v>3000</v>
      </c>
      <c r="E121" s="227">
        <v>3000</v>
      </c>
      <c r="F121" s="187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09"/>
      <c r="V121" s="109"/>
      <c r="W121" s="111"/>
      <c r="X121" s="109"/>
      <c r="Y121" s="109"/>
      <c r="Z121" s="109"/>
      <c r="AA121" s="109"/>
      <c r="AB121" s="109"/>
      <c r="AC121" s="109"/>
      <c r="AD121" s="109"/>
      <c r="AE121" s="109"/>
      <c r="AF121" s="109"/>
      <c r="AG121" s="109"/>
      <c r="AH121" s="109"/>
      <c r="AI121" s="109"/>
      <c r="AJ121" s="109"/>
    </row>
    <row r="122" spans="1:36" ht="15" customHeight="1">
      <c r="A122" s="178" t="s">
        <v>22</v>
      </c>
      <c r="B122" s="161">
        <v>244</v>
      </c>
      <c r="C122" s="228" t="s">
        <v>0</v>
      </c>
      <c r="D122" s="227">
        <f t="shared" si="8"/>
        <v>163250</v>
      </c>
      <c r="E122" s="227">
        <v>163250</v>
      </c>
      <c r="F122" s="187"/>
      <c r="G122" s="155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109"/>
      <c r="V122" s="109"/>
      <c r="W122" s="111"/>
      <c r="X122" s="109"/>
      <c r="Y122" s="109"/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</row>
    <row r="123" spans="1:36" ht="15" customHeight="1">
      <c r="A123" s="178" t="s">
        <v>252</v>
      </c>
      <c r="B123" s="161">
        <v>244</v>
      </c>
      <c r="C123" s="228" t="s">
        <v>21</v>
      </c>
      <c r="D123" s="227">
        <f t="shared" si="8"/>
        <v>35000</v>
      </c>
      <c r="E123" s="227">
        <v>35000</v>
      </c>
      <c r="F123" s="187"/>
      <c r="G123" s="150"/>
      <c r="H123" s="162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09"/>
      <c r="V123" s="109"/>
      <c r="W123" s="76"/>
      <c r="X123" s="116"/>
      <c r="Y123" s="109"/>
      <c r="Z123" s="109"/>
      <c r="AA123" s="109"/>
      <c r="AB123" s="109"/>
      <c r="AC123" s="109"/>
      <c r="AD123" s="109"/>
      <c r="AE123" s="109"/>
      <c r="AF123" s="109"/>
      <c r="AG123" s="109"/>
      <c r="AH123" s="109"/>
      <c r="AI123" s="109"/>
      <c r="AJ123" s="109"/>
    </row>
    <row r="124" spans="1:36" ht="15" customHeight="1">
      <c r="A124" s="178" t="s">
        <v>27</v>
      </c>
      <c r="B124" s="161">
        <v>244</v>
      </c>
      <c r="C124" s="228" t="s">
        <v>2</v>
      </c>
      <c r="D124" s="227">
        <f t="shared" si="8"/>
        <v>253200</v>
      </c>
      <c r="E124" s="227">
        <v>253200</v>
      </c>
      <c r="F124" s="187"/>
      <c r="G124" s="155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6"/>
      <c r="U124" s="109"/>
      <c r="V124" s="109"/>
      <c r="W124" s="111"/>
      <c r="X124" s="109"/>
      <c r="Y124" s="111"/>
      <c r="Z124" s="109"/>
      <c r="AA124" s="109"/>
      <c r="AB124" s="109"/>
      <c r="AC124" s="109"/>
      <c r="AD124" s="109"/>
      <c r="AE124" s="109"/>
      <c r="AF124" s="109"/>
      <c r="AG124" s="109"/>
      <c r="AH124" s="109"/>
      <c r="AI124" s="109"/>
      <c r="AJ124" s="109"/>
    </row>
    <row r="125" spans="1:36" ht="15" customHeight="1">
      <c r="A125" s="178" t="s">
        <v>14</v>
      </c>
      <c r="B125" s="161">
        <v>244</v>
      </c>
      <c r="C125" s="228" t="s">
        <v>1</v>
      </c>
      <c r="D125" s="227">
        <f t="shared" si="8"/>
        <v>1838000</v>
      </c>
      <c r="E125" s="227">
        <f>1603000+235000</f>
        <v>1838000</v>
      </c>
      <c r="F125" s="187"/>
      <c r="G125" s="157"/>
      <c r="H125" s="162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/>
      <c r="T125" s="156"/>
      <c r="U125" s="109"/>
      <c r="V125" s="109"/>
      <c r="W125" s="139"/>
      <c r="X125" s="116"/>
      <c r="Y125" s="109"/>
      <c r="Z125" s="116"/>
      <c r="AA125" s="109"/>
      <c r="AB125" s="109"/>
      <c r="AC125" s="109"/>
      <c r="AD125" s="109"/>
      <c r="AE125" s="109"/>
      <c r="AF125" s="109"/>
      <c r="AG125" s="109"/>
      <c r="AH125" s="109"/>
      <c r="AI125" s="109"/>
      <c r="AJ125" s="109"/>
    </row>
    <row r="126" spans="1:36" ht="15" customHeight="1">
      <c r="A126" s="178" t="s">
        <v>24</v>
      </c>
      <c r="B126" s="161">
        <v>244</v>
      </c>
      <c r="C126" s="228" t="s">
        <v>25</v>
      </c>
      <c r="D126" s="227">
        <f t="shared" si="8"/>
        <v>764000</v>
      </c>
      <c r="E126" s="227">
        <v>764000</v>
      </c>
      <c r="F126" s="187"/>
      <c r="G126" s="155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6"/>
      <c r="U126" s="109"/>
      <c r="V126" s="109"/>
      <c r="W126" s="111"/>
      <c r="X126" s="111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09"/>
    </row>
    <row r="127" spans="1:36" ht="15" customHeight="1">
      <c r="A127" s="178" t="s">
        <v>15</v>
      </c>
      <c r="B127" s="161">
        <v>244</v>
      </c>
      <c r="C127" s="228" t="s">
        <v>16</v>
      </c>
      <c r="D127" s="227">
        <f t="shared" si="8"/>
        <v>1177000</v>
      </c>
      <c r="E127" s="227">
        <v>1177000</v>
      </c>
      <c r="F127" s="187"/>
      <c r="G127" s="155"/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  <c r="S127" s="156"/>
      <c r="T127" s="156"/>
      <c r="U127" s="109"/>
      <c r="V127" s="109"/>
      <c r="W127" s="111"/>
      <c r="X127" s="111"/>
      <c r="Y127" s="109"/>
      <c r="Z127" s="109"/>
      <c r="AA127" s="109"/>
      <c r="AB127" s="109"/>
      <c r="AC127" s="109"/>
      <c r="AD127" s="109"/>
      <c r="AE127" s="109"/>
      <c r="AF127" s="109"/>
      <c r="AG127" s="109"/>
      <c r="AH127" s="109"/>
      <c r="AI127" s="109"/>
      <c r="AJ127" s="109"/>
    </row>
    <row r="128" spans="1:36" ht="24.75">
      <c r="A128" s="308" t="s">
        <v>347</v>
      </c>
      <c r="B128" s="161">
        <v>244</v>
      </c>
      <c r="C128" s="228" t="s">
        <v>261</v>
      </c>
      <c r="D128" s="227">
        <f t="shared" si="8"/>
        <v>197526.75</v>
      </c>
      <c r="E128" s="227">
        <v>197526.75</v>
      </c>
      <c r="F128" s="187"/>
      <c r="G128" s="158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43"/>
      <c r="T128" s="151"/>
      <c r="U128" s="109"/>
      <c r="V128" s="109"/>
      <c r="W128" s="416"/>
      <c r="X128" s="416"/>
      <c r="Y128" s="416"/>
      <c r="Z128" s="416"/>
      <c r="AA128" s="416"/>
      <c r="AB128" s="416"/>
      <c r="AC128" s="416"/>
      <c r="AD128" s="416"/>
      <c r="AE128" s="416"/>
      <c r="AF128" s="416"/>
      <c r="AG128" s="416"/>
      <c r="AH128" s="416"/>
      <c r="AI128" s="416"/>
      <c r="AJ128" s="416"/>
    </row>
    <row r="129" spans="1:36" ht="15">
      <c r="A129" s="178" t="s">
        <v>230</v>
      </c>
      <c r="B129" s="161">
        <v>853</v>
      </c>
      <c r="C129" s="228" t="s">
        <v>261</v>
      </c>
      <c r="D129" s="227">
        <f t="shared" si="8"/>
        <v>190000</v>
      </c>
      <c r="E129" s="187">
        <v>190000</v>
      </c>
      <c r="F129" s="187"/>
      <c r="G129" s="158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43"/>
      <c r="T129" s="151"/>
      <c r="U129" s="109"/>
      <c r="V129" s="109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</row>
    <row r="130" spans="1:36" ht="15" customHeight="1">
      <c r="A130" s="218" t="s">
        <v>122</v>
      </c>
      <c r="B130" s="65">
        <v>852</v>
      </c>
      <c r="C130" s="213" t="s">
        <v>262</v>
      </c>
      <c r="D130" s="214">
        <v>20000</v>
      </c>
      <c r="E130" s="214">
        <v>20000</v>
      </c>
      <c r="F130" s="186"/>
      <c r="G130" s="111"/>
      <c r="H130" s="116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  <c r="AG130" s="109"/>
      <c r="AH130" s="109"/>
      <c r="AI130" s="109"/>
      <c r="AJ130" s="109"/>
    </row>
    <row r="131" spans="1:36" ht="27" customHeight="1" hidden="1">
      <c r="A131" s="218" t="s">
        <v>248</v>
      </c>
      <c r="B131" s="65">
        <v>321</v>
      </c>
      <c r="C131" s="213" t="s">
        <v>238</v>
      </c>
      <c r="D131" s="214">
        <f aca="true" t="shared" si="9" ref="D131:D136">E131</f>
        <v>0</v>
      </c>
      <c r="E131" s="214">
        <v>0</v>
      </c>
      <c r="F131" s="186"/>
      <c r="G131" s="76"/>
      <c r="H131" s="108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109"/>
      <c r="V131" s="109"/>
      <c r="W131" s="111"/>
      <c r="X131" s="116"/>
      <c r="Y131" s="113"/>
      <c r="Z131" s="109"/>
      <c r="AA131" s="109"/>
      <c r="AB131" s="109"/>
      <c r="AC131" s="109"/>
      <c r="AD131" s="109"/>
      <c r="AE131" s="109"/>
      <c r="AF131" s="109"/>
      <c r="AG131" s="109"/>
      <c r="AH131" s="109"/>
      <c r="AI131" s="109"/>
      <c r="AJ131" s="109"/>
    </row>
    <row r="132" spans="1:50" s="81" customFormat="1" ht="15" customHeight="1">
      <c r="A132" s="218" t="s">
        <v>230</v>
      </c>
      <c r="B132" s="65">
        <v>853</v>
      </c>
      <c r="C132" s="213" t="s">
        <v>212</v>
      </c>
      <c r="D132" s="214">
        <f t="shared" si="9"/>
        <v>10000</v>
      </c>
      <c r="E132" s="214">
        <f>E133</f>
        <v>10000</v>
      </c>
      <c r="F132" s="186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4"/>
      <c r="V132" s="114"/>
      <c r="W132" s="112"/>
      <c r="X132" s="114"/>
      <c r="Y132" s="114"/>
      <c r="Z132" s="109"/>
      <c r="AA132" s="109"/>
      <c r="AB132" s="109"/>
      <c r="AC132" s="109"/>
      <c r="AD132" s="109"/>
      <c r="AE132" s="109"/>
      <c r="AF132" s="109"/>
      <c r="AG132" s="109"/>
      <c r="AH132" s="109"/>
      <c r="AI132" s="109"/>
      <c r="AJ132" s="109"/>
      <c r="AK132" s="77"/>
      <c r="AL132" s="77"/>
      <c r="AM132" s="77"/>
      <c r="AN132" s="77"/>
      <c r="AO132" s="77"/>
      <c r="AP132" s="77"/>
      <c r="AQ132" s="77"/>
      <c r="AR132" s="77"/>
      <c r="AS132" s="77"/>
      <c r="AT132" s="77"/>
      <c r="AU132" s="77"/>
      <c r="AV132" s="77"/>
      <c r="AW132" s="77"/>
      <c r="AX132" s="77"/>
    </row>
    <row r="133" spans="1:50" ht="15" customHeight="1">
      <c r="A133" s="218" t="s">
        <v>9</v>
      </c>
      <c r="B133" s="65">
        <v>853</v>
      </c>
      <c r="C133" s="213" t="s">
        <v>263</v>
      </c>
      <c r="D133" s="214">
        <f t="shared" si="9"/>
        <v>10000</v>
      </c>
      <c r="E133" s="214">
        <v>10000</v>
      </c>
      <c r="F133" s="186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  <c r="T133" s="139"/>
      <c r="U133" s="109"/>
      <c r="V133" s="109"/>
      <c r="W133" s="109"/>
      <c r="X133" s="109"/>
      <c r="Y133" s="109"/>
      <c r="Z133" s="114"/>
      <c r="AA133" s="114"/>
      <c r="AB133" s="114"/>
      <c r="AC133" s="114"/>
      <c r="AD133" s="114"/>
      <c r="AE133" s="114"/>
      <c r="AF133" s="114"/>
      <c r="AG133" s="114"/>
      <c r="AH133" s="114"/>
      <c r="AI133" s="114"/>
      <c r="AJ133" s="114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</row>
    <row r="134" spans="1:50" ht="31.5" customHeight="1">
      <c r="A134" s="251" t="s">
        <v>254</v>
      </c>
      <c r="B134" s="179"/>
      <c r="C134" s="231"/>
      <c r="D134" s="249">
        <f t="shared" si="9"/>
        <v>1532729.76</v>
      </c>
      <c r="E134" s="249">
        <f>E135+E136+E137+E139+E138</f>
        <v>1532729.76</v>
      </c>
      <c r="F134" s="192"/>
      <c r="G134" s="253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76"/>
      <c r="U134" s="109"/>
      <c r="V134" s="109"/>
      <c r="W134" s="109"/>
      <c r="X134" s="109"/>
      <c r="Y134" s="109"/>
      <c r="Z134" s="114"/>
      <c r="AA134" s="114"/>
      <c r="AB134" s="114"/>
      <c r="AC134" s="114"/>
      <c r="AD134" s="114"/>
      <c r="AE134" s="114"/>
      <c r="AF134" s="114"/>
      <c r="AG134" s="114"/>
      <c r="AH134" s="114"/>
      <c r="AI134" s="114"/>
      <c r="AJ134" s="114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</row>
    <row r="135" spans="1:50" ht="18" customHeight="1">
      <c r="A135" s="225" t="s">
        <v>255</v>
      </c>
      <c r="B135" s="264">
        <v>111</v>
      </c>
      <c r="C135" s="266" t="s">
        <v>19</v>
      </c>
      <c r="D135" s="226">
        <f t="shared" si="9"/>
        <v>725520</v>
      </c>
      <c r="E135" s="226">
        <v>725520</v>
      </c>
      <c r="F135" s="190"/>
      <c r="G135" s="150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76"/>
      <c r="U135" s="109"/>
      <c r="V135" s="109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04"/>
      <c r="AN135" s="114"/>
      <c r="AO135" s="114"/>
      <c r="AP135" s="114"/>
      <c r="AQ135" s="114"/>
      <c r="AR135" s="81"/>
      <c r="AS135" s="81"/>
      <c r="AT135" s="81"/>
      <c r="AU135" s="81"/>
      <c r="AV135" s="81"/>
      <c r="AW135" s="81"/>
      <c r="AX135" s="81"/>
    </row>
    <row r="136" spans="1:50" ht="38.25" customHeight="1">
      <c r="A136" s="225" t="s">
        <v>119</v>
      </c>
      <c r="B136" s="264">
        <v>119</v>
      </c>
      <c r="C136" s="266" t="s">
        <v>26</v>
      </c>
      <c r="D136" s="226">
        <f t="shared" si="9"/>
        <v>221164.76</v>
      </c>
      <c r="E136" s="226">
        <f>219110+2054.76</f>
        <v>221164.76</v>
      </c>
      <c r="F136" s="190"/>
      <c r="G136" s="150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76"/>
      <c r="U136" s="109"/>
      <c r="V136" s="109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4"/>
      <c r="AL136" s="104"/>
      <c r="AM136" s="104"/>
      <c r="AN136" s="114"/>
      <c r="AO136" s="114"/>
      <c r="AP136" s="114"/>
      <c r="AQ136" s="114"/>
      <c r="AR136" s="81"/>
      <c r="AS136" s="81"/>
      <c r="AT136" s="81"/>
      <c r="AU136" s="81"/>
      <c r="AV136" s="81"/>
      <c r="AW136" s="81"/>
      <c r="AX136" s="81"/>
    </row>
    <row r="137" spans="1:50" ht="19.5" customHeight="1">
      <c r="A137" s="225" t="s">
        <v>14</v>
      </c>
      <c r="B137" s="264">
        <v>244</v>
      </c>
      <c r="C137" s="266" t="s">
        <v>1</v>
      </c>
      <c r="D137" s="226">
        <f>E137</f>
        <v>50000</v>
      </c>
      <c r="E137" s="226">
        <f>50000</f>
        <v>50000</v>
      </c>
      <c r="F137" s="190"/>
      <c r="G137" s="150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76"/>
      <c r="U137" s="109"/>
      <c r="V137" s="109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4"/>
      <c r="AN137" s="114"/>
      <c r="AO137" s="114"/>
      <c r="AP137" s="114"/>
      <c r="AQ137" s="114"/>
      <c r="AR137" s="81"/>
      <c r="AS137" s="81"/>
      <c r="AT137" s="81"/>
      <c r="AU137" s="81"/>
      <c r="AV137" s="81"/>
      <c r="AW137" s="81"/>
      <c r="AX137" s="81"/>
    </row>
    <row r="138" spans="1:50" ht="26.25" customHeight="1">
      <c r="A138" s="225" t="s">
        <v>347</v>
      </c>
      <c r="B138" s="264">
        <v>244</v>
      </c>
      <c r="C138" s="266" t="s">
        <v>335</v>
      </c>
      <c r="D138" s="226">
        <f>E138</f>
        <v>100000</v>
      </c>
      <c r="E138" s="226">
        <v>100000</v>
      </c>
      <c r="F138" s="190"/>
      <c r="G138" s="152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76"/>
      <c r="U138" s="109"/>
      <c r="V138" s="109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04"/>
      <c r="AN138" s="114"/>
      <c r="AO138" s="114"/>
      <c r="AP138" s="114"/>
      <c r="AQ138" s="114"/>
      <c r="AR138" s="81"/>
      <c r="AS138" s="81"/>
      <c r="AT138" s="81"/>
      <c r="AU138" s="81"/>
      <c r="AV138" s="81"/>
      <c r="AW138" s="81"/>
      <c r="AX138" s="81"/>
    </row>
    <row r="139" spans="1:50" ht="19.5" customHeight="1">
      <c r="A139" s="225" t="s">
        <v>15</v>
      </c>
      <c r="B139" s="264">
        <v>244</v>
      </c>
      <c r="C139" s="266" t="s">
        <v>16</v>
      </c>
      <c r="D139" s="226">
        <f>E139</f>
        <v>436045</v>
      </c>
      <c r="E139" s="226">
        <v>436045</v>
      </c>
      <c r="F139" s="190"/>
      <c r="G139" s="150"/>
      <c r="H139" s="163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76"/>
      <c r="U139" s="109"/>
      <c r="V139" s="109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  <c r="AG139" s="104"/>
      <c r="AH139" s="104"/>
      <c r="AI139" s="104"/>
      <c r="AJ139" s="104"/>
      <c r="AK139" s="114"/>
      <c r="AL139" s="114"/>
      <c r="AM139" s="114"/>
      <c r="AN139" s="114"/>
      <c r="AO139" s="114"/>
      <c r="AP139" s="114"/>
      <c r="AQ139" s="114"/>
      <c r="AR139" s="81"/>
      <c r="AS139" s="81"/>
      <c r="AT139" s="81"/>
      <c r="AU139" s="81"/>
      <c r="AV139" s="81"/>
      <c r="AW139" s="81"/>
      <c r="AX139" s="81"/>
    </row>
    <row r="140" spans="1:50" ht="30" customHeight="1">
      <c r="A140" s="232" t="s">
        <v>277</v>
      </c>
      <c r="B140" s="65"/>
      <c r="C140" s="213"/>
      <c r="D140" s="229">
        <f>D141+D143+D144+D148+D152</f>
        <v>3566623.68</v>
      </c>
      <c r="E140" s="229">
        <f>E141+E143+E144+E148+E152</f>
        <v>3566623.68</v>
      </c>
      <c r="F140" s="186"/>
      <c r="G140" s="143">
        <f>E11</f>
        <v>3326623.68</v>
      </c>
      <c r="H140" s="163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76"/>
      <c r="U140" s="109"/>
      <c r="V140" s="109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114"/>
      <c r="AL140" s="114"/>
      <c r="AM140" s="114"/>
      <c r="AN140" s="114"/>
      <c r="AO140" s="114"/>
      <c r="AP140" s="114"/>
      <c r="AQ140" s="114"/>
      <c r="AR140" s="81"/>
      <c r="AS140" s="81"/>
      <c r="AT140" s="81"/>
      <c r="AU140" s="81"/>
      <c r="AV140" s="81"/>
      <c r="AW140" s="81"/>
      <c r="AX140" s="81"/>
    </row>
    <row r="141" spans="1:50" ht="30" customHeight="1">
      <c r="A141" s="230" t="s">
        <v>280</v>
      </c>
      <c r="B141" s="265"/>
      <c r="C141" s="269"/>
      <c r="D141" s="221">
        <f>E141</f>
        <v>508367.56</v>
      </c>
      <c r="E141" s="221">
        <f>E142</f>
        <v>508367.56</v>
      </c>
      <c r="F141" s="211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109"/>
      <c r="V141" s="109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4"/>
      <c r="AJ141" s="104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</row>
    <row r="142" spans="1:50" ht="30" customHeight="1">
      <c r="A142" s="223" t="s">
        <v>279</v>
      </c>
      <c r="B142" s="65">
        <v>350</v>
      </c>
      <c r="C142" s="213" t="s">
        <v>261</v>
      </c>
      <c r="D142" s="214">
        <v>508367.56</v>
      </c>
      <c r="E142" s="214">
        <f>D142</f>
        <v>508367.56</v>
      </c>
      <c r="F142" s="18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109"/>
      <c r="V142" s="109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  <c r="AG142" s="104"/>
      <c r="AH142" s="104"/>
      <c r="AI142" s="104"/>
      <c r="AJ142" s="104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</row>
    <row r="143" spans="1:50" ht="30" customHeight="1">
      <c r="A143" s="219" t="s">
        <v>284</v>
      </c>
      <c r="B143" s="180">
        <v>244</v>
      </c>
      <c r="C143" s="220" t="s">
        <v>16</v>
      </c>
      <c r="D143" s="221">
        <f>E143</f>
        <v>68928</v>
      </c>
      <c r="E143" s="221">
        <v>68928</v>
      </c>
      <c r="F143" s="211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109"/>
      <c r="V143" s="109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4"/>
      <c r="AJ143" s="104"/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</row>
    <row r="144" spans="1:50" s="81" customFormat="1" ht="31.5" customHeight="1">
      <c r="A144" s="230" t="s">
        <v>299</v>
      </c>
      <c r="B144" s="180"/>
      <c r="C144" s="220"/>
      <c r="D144" s="221">
        <f>D145</f>
        <v>400000</v>
      </c>
      <c r="E144" s="221">
        <f>E145</f>
        <v>400000</v>
      </c>
      <c r="F144" s="224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114"/>
      <c r="V144" s="114"/>
      <c r="W144" s="112"/>
      <c r="X144" s="114"/>
      <c r="Y144" s="114"/>
      <c r="Z144" s="109"/>
      <c r="AA144" s="109"/>
      <c r="AB144" s="109"/>
      <c r="AC144" s="109"/>
      <c r="AD144" s="109"/>
      <c r="AE144" s="109"/>
      <c r="AF144" s="109"/>
      <c r="AG144" s="109"/>
      <c r="AH144" s="109"/>
      <c r="AI144" s="109"/>
      <c r="AJ144" s="109"/>
      <c r="AK144" s="77"/>
      <c r="AL144" s="77"/>
      <c r="AM144" s="77"/>
      <c r="AN144" s="77"/>
      <c r="AO144" s="77"/>
      <c r="AP144" s="77"/>
      <c r="AQ144" s="77"/>
      <c r="AR144" s="77"/>
      <c r="AS144" s="77"/>
      <c r="AT144" s="77"/>
      <c r="AU144" s="77"/>
      <c r="AV144" s="77"/>
      <c r="AW144" s="77"/>
      <c r="AX144" s="77"/>
    </row>
    <row r="145" spans="1:50" ht="32.25" customHeight="1">
      <c r="A145" s="85" t="s">
        <v>120</v>
      </c>
      <c r="B145" s="66">
        <v>244</v>
      </c>
      <c r="C145" s="244" t="s">
        <v>6</v>
      </c>
      <c r="D145" s="214">
        <f>D146+D147</f>
        <v>400000</v>
      </c>
      <c r="E145" s="214">
        <f>E146+E147</f>
        <v>400000</v>
      </c>
      <c r="F145" s="188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109"/>
      <c r="V145" s="109"/>
      <c r="W145" s="104"/>
      <c r="X145" s="104"/>
      <c r="Y145" s="104"/>
      <c r="Z145" s="104"/>
      <c r="AA145" s="104"/>
      <c r="AB145" s="104"/>
      <c r="AC145" s="104"/>
      <c r="AD145" s="104"/>
      <c r="AE145" s="104"/>
      <c r="AF145" s="104"/>
      <c r="AG145" s="104"/>
      <c r="AH145" s="104"/>
      <c r="AI145" s="104"/>
      <c r="AJ145" s="104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</row>
    <row r="146" spans="1:50" ht="23.25" customHeight="1">
      <c r="A146" s="218" t="s">
        <v>14</v>
      </c>
      <c r="B146" s="65">
        <v>244</v>
      </c>
      <c r="C146" s="213" t="s">
        <v>1</v>
      </c>
      <c r="D146" s="214">
        <f>E146</f>
        <v>150000</v>
      </c>
      <c r="E146" s="214">
        <v>150000</v>
      </c>
      <c r="F146" s="188"/>
      <c r="G146" s="15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9"/>
      <c r="W146" s="104"/>
      <c r="X146" s="104"/>
      <c r="Y146" s="104"/>
      <c r="Z146" s="104"/>
      <c r="AA146" s="104"/>
      <c r="AB146" s="104"/>
      <c r="AC146" s="104"/>
      <c r="AD146" s="104"/>
      <c r="AE146" s="104"/>
      <c r="AF146" s="104"/>
      <c r="AG146" s="104"/>
      <c r="AH146" s="104"/>
      <c r="AI146" s="104"/>
      <c r="AJ146" s="104"/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</row>
    <row r="147" spans="1:50" s="86" customFormat="1" ht="21" customHeight="1">
      <c r="A147" s="218" t="s">
        <v>15</v>
      </c>
      <c r="B147" s="65">
        <v>244</v>
      </c>
      <c r="C147" s="213" t="s">
        <v>16</v>
      </c>
      <c r="D147" s="214">
        <f>E147</f>
        <v>250000</v>
      </c>
      <c r="E147" s="214">
        <v>250000</v>
      </c>
      <c r="F147" s="186"/>
      <c r="G147" s="153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15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77"/>
      <c r="AL147" s="77"/>
      <c r="AM147" s="77"/>
      <c r="AN147" s="77"/>
      <c r="AO147" s="77"/>
      <c r="AP147" s="77"/>
      <c r="AQ147" s="77"/>
      <c r="AR147" s="77"/>
      <c r="AS147" s="77"/>
      <c r="AT147" s="77"/>
      <c r="AU147" s="77"/>
      <c r="AV147" s="77"/>
      <c r="AW147" s="77"/>
      <c r="AX147" s="77"/>
    </row>
    <row r="148" spans="1:50" s="86" customFormat="1" ht="26.25" customHeight="1">
      <c r="A148" s="230" t="s">
        <v>303</v>
      </c>
      <c r="B148" s="306"/>
      <c r="C148" s="292"/>
      <c r="D148" s="224">
        <f>D149</f>
        <v>2349328.12</v>
      </c>
      <c r="E148" s="224">
        <f>E149</f>
        <v>2349328.12</v>
      </c>
      <c r="F148" s="224"/>
      <c r="G148" s="153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15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  <c r="AG148" s="104"/>
      <c r="AH148" s="104"/>
      <c r="AI148" s="104"/>
      <c r="AJ148" s="104"/>
      <c r="AK148" s="77"/>
      <c r="AL148" s="77"/>
      <c r="AM148" s="77"/>
      <c r="AN148" s="77"/>
      <c r="AO148" s="77"/>
      <c r="AP148" s="77"/>
      <c r="AQ148" s="77"/>
      <c r="AR148" s="77"/>
      <c r="AS148" s="77"/>
      <c r="AT148" s="77"/>
      <c r="AU148" s="77"/>
      <c r="AV148" s="77"/>
      <c r="AW148" s="77"/>
      <c r="AX148" s="77"/>
    </row>
    <row r="149" spans="1:50" s="86" customFormat="1" ht="27" customHeight="1">
      <c r="A149" s="85" t="s">
        <v>120</v>
      </c>
      <c r="B149" s="66">
        <v>244</v>
      </c>
      <c r="C149" s="288" t="s">
        <v>6</v>
      </c>
      <c r="D149" s="186">
        <f>D150+D151</f>
        <v>2349328.12</v>
      </c>
      <c r="E149" s="186">
        <f>E150+E151</f>
        <v>2349328.12</v>
      </c>
      <c r="F149" s="186"/>
      <c r="G149" s="153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15"/>
      <c r="W149" s="104"/>
      <c r="X149" s="104"/>
      <c r="Y149" s="104"/>
      <c r="Z149" s="104"/>
      <c r="AA149" s="104"/>
      <c r="AB149" s="104"/>
      <c r="AC149" s="104"/>
      <c r="AD149" s="104"/>
      <c r="AE149" s="104"/>
      <c r="AF149" s="104"/>
      <c r="AG149" s="104"/>
      <c r="AH149" s="104"/>
      <c r="AI149" s="104"/>
      <c r="AJ149" s="104"/>
      <c r="AK149" s="77"/>
      <c r="AL149" s="77"/>
      <c r="AM149" s="77"/>
      <c r="AN149" s="77"/>
      <c r="AO149" s="77"/>
      <c r="AP149" s="77"/>
      <c r="AQ149" s="77"/>
      <c r="AR149" s="77"/>
      <c r="AS149" s="77"/>
      <c r="AT149" s="77"/>
      <c r="AU149" s="77"/>
      <c r="AV149" s="77"/>
      <c r="AW149" s="77"/>
      <c r="AX149" s="77"/>
    </row>
    <row r="150" spans="1:50" s="86" customFormat="1" ht="27" customHeight="1">
      <c r="A150" s="85" t="s">
        <v>14</v>
      </c>
      <c r="B150" s="65">
        <v>244</v>
      </c>
      <c r="C150" s="282" t="s">
        <v>1</v>
      </c>
      <c r="D150" s="186">
        <v>150000</v>
      </c>
      <c r="E150" s="186">
        <f>D150</f>
        <v>150000</v>
      </c>
      <c r="F150" s="186"/>
      <c r="G150" s="153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15"/>
      <c r="W150" s="104"/>
      <c r="X150" s="104"/>
      <c r="Y150" s="104"/>
      <c r="Z150" s="104"/>
      <c r="AA150" s="104"/>
      <c r="AB150" s="104"/>
      <c r="AC150" s="104"/>
      <c r="AD150" s="104"/>
      <c r="AE150" s="104"/>
      <c r="AF150" s="104"/>
      <c r="AG150" s="104"/>
      <c r="AH150" s="104"/>
      <c r="AI150" s="104"/>
      <c r="AJ150" s="104"/>
      <c r="AK150" s="77"/>
      <c r="AL150" s="77"/>
      <c r="AM150" s="77"/>
      <c r="AN150" s="77"/>
      <c r="AO150" s="77"/>
      <c r="AP150" s="77"/>
      <c r="AQ150" s="77"/>
      <c r="AR150" s="77"/>
      <c r="AS150" s="77"/>
      <c r="AT150" s="77"/>
      <c r="AU150" s="77"/>
      <c r="AV150" s="77"/>
      <c r="AW150" s="77"/>
      <c r="AX150" s="77"/>
    </row>
    <row r="151" spans="1:50" s="86" customFormat="1" ht="21" customHeight="1">
      <c r="A151" s="85" t="s">
        <v>15</v>
      </c>
      <c r="B151" s="65">
        <v>244</v>
      </c>
      <c r="C151" s="282" t="s">
        <v>16</v>
      </c>
      <c r="D151" s="186">
        <v>2199328.12</v>
      </c>
      <c r="E151" s="186">
        <f>D151</f>
        <v>2199328.12</v>
      </c>
      <c r="F151" s="186"/>
      <c r="G151" s="153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15"/>
      <c r="W151" s="104"/>
      <c r="X151" s="104"/>
      <c r="Y151" s="104"/>
      <c r="Z151" s="104"/>
      <c r="AA151" s="104"/>
      <c r="AB151" s="104"/>
      <c r="AC151" s="104"/>
      <c r="AD151" s="104"/>
      <c r="AE151" s="104"/>
      <c r="AF151" s="104"/>
      <c r="AG151" s="104"/>
      <c r="AH151" s="104"/>
      <c r="AI151" s="104"/>
      <c r="AJ151" s="104"/>
      <c r="AK151" s="77"/>
      <c r="AL151" s="77"/>
      <c r="AM151" s="77"/>
      <c r="AN151" s="77"/>
      <c r="AO151" s="77"/>
      <c r="AP151" s="77"/>
      <c r="AQ151" s="77"/>
      <c r="AR151" s="77"/>
      <c r="AS151" s="77"/>
      <c r="AT151" s="77"/>
      <c r="AU151" s="77"/>
      <c r="AV151" s="77"/>
      <c r="AW151" s="77"/>
      <c r="AX151" s="77"/>
    </row>
    <row r="152" spans="1:36" ht="26.25" customHeight="1">
      <c r="A152" s="230" t="s">
        <v>348</v>
      </c>
      <c r="B152" s="306"/>
      <c r="C152" s="292"/>
      <c r="D152" s="224">
        <f>D153</f>
        <v>240000</v>
      </c>
      <c r="E152" s="224">
        <f>E153</f>
        <v>240000</v>
      </c>
      <c r="F152" s="224"/>
      <c r="G152" s="311"/>
      <c r="H152" s="111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11"/>
      <c r="X152" s="109"/>
      <c r="Y152" s="109"/>
      <c r="Z152" s="109"/>
      <c r="AA152" s="109"/>
      <c r="AB152" s="109"/>
      <c r="AC152" s="109"/>
      <c r="AD152" s="109"/>
      <c r="AE152" s="109"/>
      <c r="AF152" s="109"/>
      <c r="AG152" s="109"/>
      <c r="AH152" s="109"/>
      <c r="AI152" s="109"/>
      <c r="AJ152" s="109"/>
    </row>
    <row r="153" spans="1:36" ht="24">
      <c r="A153" s="85" t="s">
        <v>120</v>
      </c>
      <c r="B153" s="66">
        <v>244</v>
      </c>
      <c r="C153" s="288" t="s">
        <v>6</v>
      </c>
      <c r="D153" s="186">
        <f>E153</f>
        <v>240000</v>
      </c>
      <c r="E153" s="186">
        <f>E154</f>
        <v>240000</v>
      </c>
      <c r="F153" s="186"/>
      <c r="G153" s="311"/>
      <c r="H153" s="111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11"/>
      <c r="X153" s="109"/>
      <c r="Y153" s="109"/>
      <c r="Z153" s="109"/>
      <c r="AA153" s="109"/>
      <c r="AB153" s="109"/>
      <c r="AC153" s="109"/>
      <c r="AD153" s="109"/>
      <c r="AE153" s="109"/>
      <c r="AF153" s="109"/>
      <c r="AG153" s="109"/>
      <c r="AH153" s="109"/>
      <c r="AI153" s="109"/>
      <c r="AJ153" s="109"/>
    </row>
    <row r="154" spans="1:36" ht="14.25" customHeight="1">
      <c r="A154" s="85" t="s">
        <v>347</v>
      </c>
      <c r="B154" s="65">
        <v>244</v>
      </c>
      <c r="C154" s="282" t="s">
        <v>335</v>
      </c>
      <c r="D154" s="186">
        <v>240000</v>
      </c>
      <c r="E154" s="186">
        <f>D154</f>
        <v>240000</v>
      </c>
      <c r="F154" s="186"/>
      <c r="G154" s="311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11"/>
      <c r="X154" s="109"/>
      <c r="Y154" s="109"/>
      <c r="Z154" s="109"/>
      <c r="AA154" s="109"/>
      <c r="AB154" s="109"/>
      <c r="AC154" s="109"/>
      <c r="AD154" s="109"/>
      <c r="AE154" s="109"/>
      <c r="AF154" s="109"/>
      <c r="AG154" s="109"/>
      <c r="AH154" s="109"/>
      <c r="AI154" s="109"/>
      <c r="AJ154" s="109"/>
    </row>
    <row r="155" spans="1:36" ht="15">
      <c r="A155" s="87"/>
      <c r="B155" s="88"/>
      <c r="C155" s="24"/>
      <c r="D155" s="80"/>
      <c r="E155" s="80"/>
      <c r="F155" s="80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  <c r="AA155" s="109"/>
      <c r="AB155" s="109"/>
      <c r="AC155" s="109"/>
      <c r="AD155" s="109"/>
      <c r="AE155" s="109"/>
      <c r="AF155" s="109"/>
      <c r="AG155" s="109"/>
      <c r="AH155" s="109"/>
      <c r="AI155" s="109"/>
      <c r="AJ155" s="109"/>
    </row>
    <row r="156" spans="1:36" ht="15">
      <c r="A156" s="87"/>
      <c r="B156" s="88"/>
      <c r="C156" s="24"/>
      <c r="D156" s="80"/>
      <c r="E156" s="80"/>
      <c r="F156" s="80"/>
      <c r="G156" s="111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11"/>
      <c r="X156" s="109"/>
      <c r="Y156" s="109"/>
      <c r="Z156" s="109"/>
      <c r="AA156" s="109"/>
      <c r="AB156" s="109"/>
      <c r="AC156" s="109"/>
      <c r="AD156" s="109"/>
      <c r="AE156" s="109"/>
      <c r="AF156" s="109"/>
      <c r="AG156" s="109"/>
      <c r="AH156" s="109"/>
      <c r="AI156" s="109"/>
      <c r="AJ156" s="109"/>
    </row>
    <row r="157" spans="1:36" ht="15">
      <c r="A157" s="6" t="s">
        <v>366</v>
      </c>
      <c r="B157" s="263"/>
      <c r="C157" s="270"/>
      <c r="D157" s="105" t="s">
        <v>367</v>
      </c>
      <c r="E157" s="102"/>
      <c r="F157" s="105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  <c r="Z157" s="109"/>
      <c r="AA157" s="109"/>
      <c r="AB157" s="109"/>
      <c r="AC157" s="109"/>
      <c r="AD157" s="109"/>
      <c r="AE157" s="109"/>
      <c r="AF157" s="109"/>
      <c r="AG157" s="109"/>
      <c r="AH157" s="109"/>
      <c r="AI157" s="109"/>
      <c r="AJ157" s="109"/>
    </row>
    <row r="158" spans="1:36" ht="15">
      <c r="A158" s="6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  <c r="Z158" s="109"/>
      <c r="AA158" s="109"/>
      <c r="AB158" s="109"/>
      <c r="AC158" s="109"/>
      <c r="AD158" s="109"/>
      <c r="AE158" s="109"/>
      <c r="AF158" s="109"/>
      <c r="AG158" s="109"/>
      <c r="AH158" s="109"/>
      <c r="AI158" s="109"/>
      <c r="AJ158" s="109"/>
    </row>
    <row r="159" spans="1:36" ht="15">
      <c r="A159" s="6" t="s">
        <v>353</v>
      </c>
      <c r="B159" s="263"/>
      <c r="C159" s="271"/>
      <c r="D159" s="261" t="s">
        <v>354</v>
      </c>
      <c r="E159" s="261"/>
      <c r="F159" s="105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  <c r="Z159" s="109"/>
      <c r="AA159" s="109"/>
      <c r="AB159" s="109"/>
      <c r="AC159" s="109"/>
      <c r="AD159" s="109"/>
      <c r="AE159" s="109"/>
      <c r="AF159" s="109"/>
      <c r="AG159" s="109"/>
      <c r="AH159" s="109"/>
      <c r="AI159" s="109"/>
      <c r="AJ159" s="109"/>
    </row>
    <row r="160" spans="7:36" ht="15"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  <c r="Z160" s="109"/>
      <c r="AA160" s="109"/>
      <c r="AB160" s="109"/>
      <c r="AC160" s="109"/>
      <c r="AD160" s="109"/>
      <c r="AE160" s="109"/>
      <c r="AF160" s="109"/>
      <c r="AG160" s="109"/>
      <c r="AH160" s="109"/>
      <c r="AI160" s="109"/>
      <c r="AJ160" s="109"/>
    </row>
    <row r="161" spans="1:36" ht="15">
      <c r="A161" s="6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109"/>
      <c r="AA161" s="109"/>
      <c r="AB161" s="109"/>
      <c r="AC161" s="109"/>
      <c r="AD161" s="109"/>
      <c r="AE161" s="109"/>
      <c r="AF161" s="109"/>
      <c r="AG161" s="109"/>
      <c r="AH161" s="109"/>
      <c r="AI161" s="109"/>
      <c r="AJ161" s="109"/>
    </row>
    <row r="162" spans="7:36" ht="15"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  <c r="Z162" s="109"/>
      <c r="AA162" s="109"/>
      <c r="AB162" s="109"/>
      <c r="AC162" s="109"/>
      <c r="AD162" s="109"/>
      <c r="AE162" s="109"/>
      <c r="AF162" s="109"/>
      <c r="AG162" s="109"/>
      <c r="AH162" s="109"/>
      <c r="AI162" s="109"/>
      <c r="AJ162" s="109"/>
    </row>
    <row r="163" spans="7:36" ht="15"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109"/>
      <c r="AA163" s="109"/>
      <c r="AB163" s="109"/>
      <c r="AC163" s="109"/>
      <c r="AD163" s="109"/>
      <c r="AE163" s="109"/>
      <c r="AF163" s="109"/>
      <c r="AG163" s="109"/>
      <c r="AH163" s="109"/>
      <c r="AI163" s="109"/>
      <c r="AJ163" s="109"/>
    </row>
    <row r="164" spans="7:36" ht="15"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  <c r="Z164" s="109"/>
      <c r="AA164" s="109"/>
      <c r="AB164" s="109"/>
      <c r="AC164" s="109"/>
      <c r="AD164" s="109"/>
      <c r="AE164" s="109"/>
      <c r="AF164" s="109"/>
      <c r="AG164" s="109"/>
      <c r="AH164" s="109"/>
      <c r="AI164" s="109"/>
      <c r="AJ164" s="109"/>
    </row>
    <row r="165" spans="7:36" ht="15"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  <c r="Z165" s="109"/>
      <c r="AA165" s="109"/>
      <c r="AB165" s="109"/>
      <c r="AC165" s="109"/>
      <c r="AD165" s="109"/>
      <c r="AE165" s="109"/>
      <c r="AF165" s="109"/>
      <c r="AG165" s="109"/>
      <c r="AH165" s="109"/>
      <c r="AI165" s="109"/>
      <c r="AJ165" s="109"/>
    </row>
    <row r="166" spans="7:36" ht="15"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  <c r="Z166" s="109"/>
      <c r="AA166" s="109"/>
      <c r="AB166" s="109"/>
      <c r="AC166" s="109"/>
      <c r="AD166" s="109"/>
      <c r="AE166" s="109"/>
      <c r="AF166" s="109"/>
      <c r="AG166" s="109"/>
      <c r="AH166" s="109"/>
      <c r="AI166" s="109"/>
      <c r="AJ166" s="109"/>
    </row>
    <row r="167" spans="7:36" ht="15"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  <c r="Z167" s="109"/>
      <c r="AA167" s="109"/>
      <c r="AB167" s="109"/>
      <c r="AC167" s="109"/>
      <c r="AD167" s="109"/>
      <c r="AE167" s="109"/>
      <c r="AF167" s="109"/>
      <c r="AG167" s="109"/>
      <c r="AH167" s="109"/>
      <c r="AI167" s="109"/>
      <c r="AJ167" s="109"/>
    </row>
    <row r="168" spans="7:36" ht="15"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  <c r="Z168" s="109"/>
      <c r="AA168" s="109"/>
      <c r="AB168" s="109"/>
      <c r="AC168" s="109"/>
      <c r="AD168" s="109"/>
      <c r="AE168" s="109"/>
      <c r="AF168" s="109"/>
      <c r="AG168" s="109"/>
      <c r="AH168" s="109"/>
      <c r="AI168" s="109"/>
      <c r="AJ168" s="109"/>
    </row>
    <row r="169" spans="7:36" ht="15"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  <c r="Z169" s="109"/>
      <c r="AA169" s="109"/>
      <c r="AB169" s="109"/>
      <c r="AC169" s="109"/>
      <c r="AD169" s="109"/>
      <c r="AE169" s="109"/>
      <c r="AF169" s="109"/>
      <c r="AG169" s="109"/>
      <c r="AH169" s="109"/>
      <c r="AI169" s="109"/>
      <c r="AJ169" s="109"/>
    </row>
    <row r="170" spans="7:36" ht="15"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  <c r="Z170" s="109"/>
      <c r="AA170" s="109"/>
      <c r="AB170" s="109"/>
      <c r="AC170" s="109"/>
      <c r="AD170" s="109"/>
      <c r="AE170" s="109"/>
      <c r="AF170" s="109"/>
      <c r="AG170" s="109"/>
      <c r="AH170" s="109"/>
      <c r="AI170" s="109"/>
      <c r="AJ170" s="109"/>
    </row>
    <row r="171" spans="7:36" ht="15"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  <c r="Z171" s="109"/>
      <c r="AA171" s="109"/>
      <c r="AB171" s="109"/>
      <c r="AC171" s="109"/>
      <c r="AD171" s="109"/>
      <c r="AE171" s="109"/>
      <c r="AF171" s="109"/>
      <c r="AG171" s="109"/>
      <c r="AH171" s="109"/>
      <c r="AI171" s="109"/>
      <c r="AJ171" s="109"/>
    </row>
    <row r="172" spans="7:25" ht="15"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</row>
  </sheetData>
  <sheetProtection/>
  <mergeCells count="22">
    <mergeCell ref="G39:T39"/>
    <mergeCell ref="Y44:AL44"/>
    <mergeCell ref="A109:A110"/>
    <mergeCell ref="B109:B110"/>
    <mergeCell ref="Y46:AL46"/>
    <mergeCell ref="G4:T5"/>
    <mergeCell ref="G6:T6"/>
    <mergeCell ref="G7:T7"/>
    <mergeCell ref="G21:T21"/>
    <mergeCell ref="G8:T8"/>
    <mergeCell ref="W128:AJ128"/>
    <mergeCell ref="Y45:AL45"/>
    <mergeCell ref="Y49:AL49"/>
    <mergeCell ref="G98:T98"/>
    <mergeCell ref="Y48:AL48"/>
    <mergeCell ref="G48:T48"/>
    <mergeCell ref="A2:E2"/>
    <mergeCell ref="A4:A5"/>
    <mergeCell ref="B4:B5"/>
    <mergeCell ref="C4:C5"/>
    <mergeCell ref="D4:D5"/>
    <mergeCell ref="E4:F4"/>
  </mergeCells>
  <printOptions/>
  <pageMargins left="0.9448818897637796" right="0.11811023622047245" top="0.31496062992125984" bottom="0.35433070866141736" header="0.31496062992125984" footer="0.31496062992125984"/>
  <pageSetup fitToHeight="13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2019-06-04T10:47:24Z</cp:lastPrinted>
  <dcterms:created xsi:type="dcterms:W3CDTF">2010-11-26T07:12:57Z</dcterms:created>
  <dcterms:modified xsi:type="dcterms:W3CDTF">2019-06-20T14:21:14Z</dcterms:modified>
  <cp:category/>
  <cp:version/>
  <cp:contentType/>
  <cp:contentStatus/>
</cp:coreProperties>
</file>